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YTD Metrics report" sheetId="1" r:id="rId1"/>
    <sheet name="Sheet1" sheetId="2" r:id="rId2"/>
  </sheets>
  <externalReferences>
    <externalReference r:id="rId5"/>
  </externalReferences>
  <definedNames>
    <definedName name="_xlnm.Print_Area" localSheetId="1">'Sheet1'!$A$1:$M$41</definedName>
  </definedNames>
  <calcPr fullCalcOnLoad="1"/>
</workbook>
</file>

<file path=xl/sharedStrings.xml><?xml version="1.0" encoding="utf-8"?>
<sst xmlns="http://schemas.openxmlformats.org/spreadsheetml/2006/main" count="526" uniqueCount="114">
  <si>
    <t>Unit</t>
  </si>
  <si>
    <t>Month</t>
  </si>
  <si>
    <t>MWH</t>
  </si>
  <si>
    <t>Period Hours</t>
  </si>
  <si>
    <t>Gross Maximum Capacity MW</t>
  </si>
  <si>
    <t>Service Hours</t>
  </si>
  <si>
    <t>Reserve Shutdown Hours</t>
  </si>
  <si>
    <t>Available Hours</t>
  </si>
  <si>
    <t>Available MWH</t>
  </si>
  <si>
    <t>Forced Outage Hours</t>
  </si>
  <si>
    <t>Planned Outage Hours</t>
  </si>
  <si>
    <t>Extended Scheduled Outage Hours</t>
  </si>
  <si>
    <t>Maintenance Outage Hours</t>
  </si>
  <si>
    <t>Unavailable Hours</t>
  </si>
  <si>
    <t>Unplanned Outage Hours</t>
  </si>
  <si>
    <t>Service Factor</t>
  </si>
  <si>
    <t>Forced Outage Factor</t>
  </si>
  <si>
    <t>Availability Factor</t>
  </si>
  <si>
    <t>Gross Capacity Factor</t>
  </si>
  <si>
    <t>Unplanned Outage Factor</t>
  </si>
  <si>
    <t>Number of Reserve Shutdowns</t>
  </si>
  <si>
    <t>Number of Forced Outages</t>
  </si>
  <si>
    <t>Number of Planned Outages</t>
  </si>
  <si>
    <t>Number of Planned Outage Extensions</t>
  </si>
  <si>
    <t xml:space="preserve">Number of Maintenance Outages </t>
  </si>
  <si>
    <t>Number of Maintenance Outage Extensions</t>
  </si>
  <si>
    <t>PH</t>
  </si>
  <si>
    <t>GMC</t>
  </si>
  <si>
    <t>SH</t>
  </si>
  <si>
    <t>RSH</t>
  </si>
  <si>
    <t>AH</t>
  </si>
  <si>
    <t>FOH</t>
  </si>
  <si>
    <t>POH</t>
  </si>
  <si>
    <t>ESOH</t>
  </si>
  <si>
    <t>MOH</t>
  </si>
  <si>
    <t>UH</t>
  </si>
  <si>
    <t>UOH</t>
  </si>
  <si>
    <t>SF</t>
  </si>
  <si>
    <t>FOF</t>
  </si>
  <si>
    <t>AF</t>
  </si>
  <si>
    <t>GCF</t>
  </si>
  <si>
    <t>UOF</t>
  </si>
  <si>
    <t>Hours</t>
  </si>
  <si>
    <t>Count</t>
  </si>
  <si>
    <t>P01</t>
  </si>
  <si>
    <t>Total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</si>
  <si>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</si>
  <si>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</si>
  <si>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</si>
  <si>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</si>
  <si>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</si>
  <si>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</si>
  <si>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</si>
  <si>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</si>
  <si>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</si>
  <si>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PR</t>
  </si>
  <si>
    <t>TOTAL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</si>
  <si>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</si>
  <si>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</si>
  <si>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</si>
  <si>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</si>
  <si>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</si>
  <si>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</si>
  <si>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</si>
  <si>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</si>
  <si>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</si>
  <si>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</si>
  <si>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WAN</t>
  </si>
  <si>
    <t>Total Project</t>
  </si>
  <si>
    <t>PR Availability Factor by Month</t>
  </si>
  <si>
    <t>PR Forced Outage Factor</t>
  </si>
  <si>
    <t>Percentage</t>
  </si>
  <si>
    <t>YTD Percentage</t>
  </si>
  <si>
    <t>FOER Hours</t>
  </si>
  <si>
    <t>Accumulated Hours</t>
  </si>
  <si>
    <t>Total Hours</t>
  </si>
  <si>
    <t>YTD hours</t>
  </si>
  <si>
    <t>MWH per month</t>
  </si>
  <si>
    <t>Reserve Shutdown</t>
  </si>
  <si>
    <t>Actual</t>
  </si>
  <si>
    <t>Required</t>
  </si>
  <si>
    <t>Goal &lt; 0.40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</si>
  <si>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</si>
  <si>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</si>
  <si>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</si>
  <si>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</si>
  <si>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</si>
  <si>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</si>
  <si>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</si>
  <si>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</si>
  <si>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</si>
  <si>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</si>
  <si>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</si>
  <si>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</si>
  <si>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Wan Availability Factor by Month</t>
  </si>
  <si>
    <t>Wan Forced Outage Factor</t>
  </si>
  <si>
    <t>Wan</t>
  </si>
  <si>
    <t>Project Availability Factor by Month</t>
  </si>
  <si>
    <t>Project Forced Outage Factor</t>
  </si>
  <si>
    <t>Project</t>
  </si>
  <si>
    <t>HOURS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</si>
  <si>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</si>
  <si>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</si>
  <si>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</si>
  <si>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</si>
  <si>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</si>
  <si>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</si>
  <si>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</si>
  <si>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</si>
  <si>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</si>
  <si>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</si>
  <si>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</si>
  <si>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</si>
  <si>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REMAINING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</si>
</sst>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sz val="12"/>
      <color indexed="63"/>
      <name val="Calibri"/>
      <family val="2"/>
    </font>
    <font>
      <sz val="9"/>
      <color indexed="63"/>
      <name val="Calibri"/>
      <family val="2"/>
    </font>
    <font>
      <sz val="9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5" fontId="46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2" fontId="18" fillId="0" borderId="0" xfId="0" applyNumberFormat="1" applyFont="1" applyAlignment="1">
      <alignment wrapText="1"/>
    </xf>
    <xf numFmtId="2" fontId="18" fillId="33" borderId="0" xfId="0" applyNumberFormat="1" applyFont="1" applyFill="1" applyAlignment="1">
      <alignment wrapText="1"/>
    </xf>
    <xf numFmtId="165" fontId="18" fillId="0" borderId="0" xfId="0" applyNumberFormat="1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2" fontId="18" fillId="0" borderId="11" xfId="0" applyNumberFormat="1" applyFont="1" applyBorder="1" applyAlignment="1">
      <alignment/>
    </xf>
    <xf numFmtId="10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2" fontId="18" fillId="0" borderId="12" xfId="0" applyNumberFormat="1" applyFont="1" applyBorder="1" applyAlignment="1">
      <alignment/>
    </xf>
    <xf numFmtId="165" fontId="18" fillId="0" borderId="12" xfId="0" applyNumberFormat="1" applyFont="1" applyBorder="1" applyAlignment="1">
      <alignment/>
    </xf>
    <xf numFmtId="0" fontId="18" fillId="0" borderId="13" xfId="0" applyFont="1" applyBorder="1" applyAlignment="1">
      <alignment/>
    </xf>
    <xf numFmtId="2" fontId="18" fillId="0" borderId="14" xfId="0" applyNumberFormat="1" applyFont="1" applyBorder="1" applyAlignment="1">
      <alignment horizontal="right"/>
    </xf>
    <xf numFmtId="165" fontId="18" fillId="0" borderId="14" xfId="0" applyNumberFormat="1" applyFont="1" applyBorder="1" applyAlignment="1">
      <alignment/>
    </xf>
    <xf numFmtId="2" fontId="18" fillId="0" borderId="15" xfId="0" applyNumberFormat="1" applyFont="1" applyBorder="1" applyAlignment="1">
      <alignment/>
    </xf>
    <xf numFmtId="165" fontId="18" fillId="0" borderId="15" xfId="0" applyNumberFormat="1" applyFont="1" applyBorder="1" applyAlignment="1">
      <alignment/>
    </xf>
    <xf numFmtId="165" fontId="18" fillId="0" borderId="0" xfId="0" applyNumberFormat="1" applyFont="1" applyAlignment="1">
      <alignment horizontal="right"/>
    </xf>
    <xf numFmtId="2" fontId="18" fillId="0" borderId="12" xfId="0" applyNumberFormat="1" applyFont="1" applyBorder="1" applyAlignment="1">
      <alignment horizontal="right"/>
    </xf>
    <xf numFmtId="2" fontId="18" fillId="0" borderId="14" xfId="0" applyNumberFormat="1" applyFont="1" applyBorder="1" applyAlignment="1">
      <alignment/>
    </xf>
    <xf numFmtId="165" fontId="18" fillId="0" borderId="14" xfId="0" applyNumberFormat="1" applyFont="1" applyBorder="1" applyAlignment="1">
      <alignment horizontal="right"/>
    </xf>
    <xf numFmtId="2" fontId="18" fillId="0" borderId="15" xfId="0" applyNumberFormat="1" applyFont="1" applyBorder="1" applyAlignment="1">
      <alignment horizontal="right"/>
    </xf>
    <xf numFmtId="164" fontId="18" fillId="0" borderId="16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18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165" fontId="48" fillId="0" borderId="0" xfId="0" applyNumberFormat="1" applyFont="1" applyAlignment="1">
      <alignment horizontal="center"/>
    </xf>
    <xf numFmtId="2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18" fillId="0" borderId="12" xfId="57" applyNumberFormat="1" applyFont="1" applyFill="1" applyBorder="1" applyAlignment="1">
      <alignment/>
    </xf>
    <xf numFmtId="165" fontId="18" fillId="0" borderId="15" xfId="57" applyNumberFormat="1" applyFont="1" applyFill="1" applyBorder="1" applyAlignment="1">
      <alignment/>
    </xf>
    <xf numFmtId="164" fontId="18" fillId="0" borderId="0" xfId="0" applyNumberFormat="1" applyFont="1" applyAlignment="1">
      <alignment horizontal="center" wrapText="1"/>
    </xf>
    <xf numFmtId="2" fontId="18" fillId="0" borderId="16" xfId="0" applyNumberFormat="1" applyFont="1" applyBorder="1" applyAlignment="1">
      <alignment wrapText="1"/>
    </xf>
    <xf numFmtId="2" fontId="18" fillId="0" borderId="12" xfId="0" applyNumberFormat="1" applyFont="1" applyBorder="1" applyAlignment="1">
      <alignment wrapText="1"/>
    </xf>
    <xf numFmtId="165" fontId="18" fillId="0" borderId="11" xfId="0" applyNumberFormat="1" applyFont="1" applyBorder="1" applyAlignment="1">
      <alignment/>
    </xf>
    <xf numFmtId="165" fontId="18" fillId="0" borderId="13" xfId="0" applyNumberFormat="1" applyFont="1" applyBorder="1" applyAlignment="1">
      <alignment/>
    </xf>
    <xf numFmtId="1" fontId="18" fillId="0" borderId="12" xfId="0" applyNumberFormat="1" applyFont="1" applyBorder="1" applyAlignment="1">
      <alignment/>
    </xf>
    <xf numFmtId="1" fontId="18" fillId="0" borderId="15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1" fontId="18" fillId="0" borderId="16" xfId="0" applyNumberFormat="1" applyFont="1" applyBorder="1" applyAlignment="1">
      <alignment wrapText="1"/>
    </xf>
    <xf numFmtId="1" fontId="18" fillId="0" borderId="12" xfId="0" applyNumberFormat="1" applyFont="1" applyBorder="1" applyAlignment="1">
      <alignment wrapText="1"/>
    </xf>
    <xf numFmtId="166" fontId="0" fillId="0" borderId="12" xfId="57" applyNumberFormat="1" applyFont="1" applyBorder="1" applyAlignment="1">
      <alignment/>
    </xf>
    <xf numFmtId="166" fontId="0" fillId="0" borderId="15" xfId="57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166" fontId="0" fillId="0" borderId="19" xfId="57" applyNumberFormat="1" applyFont="1" applyBorder="1" applyAlignment="1">
      <alignment/>
    </xf>
    <xf numFmtId="0" fontId="18" fillId="0" borderId="20" xfId="0" applyFont="1" applyBorder="1" applyAlignment="1">
      <alignment/>
    </xf>
    <xf numFmtId="166" fontId="0" fillId="0" borderId="21" xfId="57" applyNumberFormat="1" applyFont="1" applyBorder="1" applyAlignment="1">
      <alignment/>
    </xf>
    <xf numFmtId="165" fontId="0" fillId="34" borderId="0" xfId="0" applyNumberFormat="1" applyFill="1" applyAlignment="1">
      <alignment/>
    </xf>
    <xf numFmtId="165" fontId="47" fillId="0" borderId="14" xfId="0" applyNumberFormat="1" applyFont="1" applyBorder="1" applyAlignment="1">
      <alignment/>
    </xf>
    <xf numFmtId="2" fontId="0" fillId="34" borderId="0" xfId="0" applyNumberFormat="1" applyFill="1" applyAlignment="1">
      <alignment/>
    </xf>
    <xf numFmtId="2" fontId="47" fillId="0" borderId="14" xfId="0" applyNumberFormat="1" applyFont="1" applyBorder="1" applyAlignment="1">
      <alignment/>
    </xf>
    <xf numFmtId="165" fontId="47" fillId="0" borderId="0" xfId="0" applyNumberFormat="1" applyFont="1" applyAlignment="1">
      <alignment/>
    </xf>
    <xf numFmtId="165" fontId="0" fillId="34" borderId="14" xfId="0" applyNumberFormat="1" applyFill="1" applyBorder="1" applyAlignment="1">
      <alignment/>
    </xf>
    <xf numFmtId="2" fontId="47" fillId="0" borderId="0" xfId="0" applyNumberFormat="1" applyFont="1" applyAlignment="1">
      <alignment/>
    </xf>
    <xf numFmtId="2" fontId="0" fillId="34" borderId="14" xfId="0" applyNumberForma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164" fontId="18" fillId="0" borderId="10" xfId="0" applyNumberFormat="1" applyFont="1" applyBorder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 Forced Outage Factor</a:t>
            </a:r>
          </a:p>
        </c:rich>
      </c:tx>
      <c:layout>
        <c:manualLayout>
          <c:xMode val="factor"/>
          <c:yMode val="factor"/>
          <c:x val="-0.002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465"/>
          <c:w val="0.98325"/>
          <c:h val="0.9145"/>
        </c:manualLayout>
      </c:layout>
      <c:lineChart>
        <c:grouping val="standard"/>
        <c:varyColors val="0"/>
        <c:ser>
          <c:idx val="1"/>
          <c:order val="0"/>
          <c:tx>
            <c:v>Goal &lt;.40%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report'!$E$269:$E$280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report'!$G$269:$G$280</c:f>
              <c:numCache>
                <c:ptCount val="12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</c:numCache>
            </c:numRef>
          </c: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report'!$E$269:$E$280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report'!$F$269:$F$280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0.052000000000000005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0.318</c:v>
                </c:pt>
                <c:pt idx="10">
                  <c:v>0.22400000000000003</c:v>
                </c:pt>
                <c:pt idx="11">
                  <c:v>5.628</c:v>
                </c:pt>
              </c:numCache>
            </c:numRef>
          </c:val>
          <c:smooth val="0"/>
        </c:ser>
        <c:ser>
          <c:idx val="3"/>
          <c:order val="2"/>
          <c:tx>
            <c:v>YTD Percentage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report'!$E$269:$E$280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report'!$I$269:$I$280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0.008516483516483517</c:v>
                </c:pt>
                <c:pt idx="6">
                  <c:v>0.00727699530516432</c:v>
                </c:pt>
                <c:pt idx="7">
                  <c:v>0.0063524590163934426</c:v>
                </c:pt>
                <c:pt idx="8">
                  <c:v>0.0056569343065693434</c:v>
                </c:pt>
                <c:pt idx="9">
                  <c:v>0.03741803278688525</c:v>
                </c:pt>
                <c:pt idx="10">
                  <c:v>0.054067164179104475</c:v>
                </c:pt>
                <c:pt idx="11">
                  <c:v>0.5261498178506374</c:v>
                </c:pt>
              </c:numCache>
            </c:numRef>
          </c:val>
          <c:smooth val="0"/>
        </c:ser>
        <c:marker val="1"/>
        <c:axId val="47977525"/>
        <c:axId val="29144542"/>
      </c:lineChart>
      <c:catAx>
        <c:axId val="47977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144542"/>
        <c:crosses val="autoZero"/>
        <c:auto val="1"/>
        <c:lblOffset val="100"/>
        <c:tickLblSkip val="1"/>
        <c:noMultiLvlLbl val="0"/>
      </c:catAx>
      <c:valAx>
        <c:axId val="291445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in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775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9"/>
          <c:y val="0.96225"/>
          <c:w val="0.381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Wan Forced Outage Factor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4675"/>
          <c:w val="0.98375"/>
          <c:h val="0.914"/>
        </c:manualLayout>
      </c:layout>
      <c:lineChart>
        <c:grouping val="standard"/>
        <c:varyColors val="0"/>
        <c:ser>
          <c:idx val="1"/>
          <c:order val="0"/>
          <c:tx>
            <c:v>Goal &lt;.40%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report'!$E$284:$E$295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report'!$G$284:$G$295</c:f>
              <c:numCache>
                <c:ptCount val="12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</c:numCache>
            </c:numRef>
          </c: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report'!$E$284:$E$295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report'!$F$284:$F$295</c:f>
              <c:numCache>
                <c:ptCount val="12"/>
                <c:pt idx="0">
                  <c:v>0.002</c:v>
                </c:pt>
                <c:pt idx="1">
                  <c:v>0</c:v>
                </c:pt>
                <c:pt idx="2">
                  <c:v>6.013</c:v>
                </c:pt>
                <c:pt idx="3">
                  <c:v>0</c:v>
                </c:pt>
                <c:pt idx="4">
                  <c:v>0</c:v>
                </c:pt>
                <c:pt idx="5">
                  <c:v>0.087</c:v>
                </c:pt>
                <c:pt idx="6">
                  <c:v>0</c:v>
                </c:pt>
                <c:pt idx="7">
                  <c:v>0</c:v>
                </c:pt>
                <c:pt idx="8">
                  <c:v>0.10800000000000001</c:v>
                </c:pt>
                <c:pt idx="9">
                  <c:v>1.363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YTD Percentage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report'!$E$284:$E$295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report'!$I$284:$I$295</c:f>
              <c:numCache>
                <c:ptCount val="12"/>
                <c:pt idx="0">
                  <c:v>0.0020161290322580645</c:v>
                </c:pt>
                <c:pt idx="1">
                  <c:v>0.0010416666666666667</c:v>
                </c:pt>
                <c:pt idx="2">
                  <c:v>2.048992673992674</c:v>
                </c:pt>
                <c:pt idx="3">
                  <c:v>1.5409779614325068</c:v>
                </c:pt>
                <c:pt idx="4">
                  <c:v>1.2266995614035088</c:v>
                </c:pt>
                <c:pt idx="5">
                  <c:v>1.038804945054945</c:v>
                </c:pt>
                <c:pt idx="6">
                  <c:v>0.8876173708920188</c:v>
                </c:pt>
                <c:pt idx="7">
                  <c:v>0.7748463114754098</c:v>
                </c:pt>
                <c:pt idx="8">
                  <c:v>0.7018248175182482</c:v>
                </c:pt>
                <c:pt idx="9">
                  <c:v>0.7690163934426228</c:v>
                </c:pt>
                <c:pt idx="10">
                  <c:v>0.7001492537313432</c:v>
                </c:pt>
                <c:pt idx="11">
                  <c:v>0.6408469945355191</c:v>
                </c:pt>
              </c:numCache>
            </c:numRef>
          </c:val>
          <c:smooth val="0"/>
        </c:ser>
        <c:marker val="1"/>
        <c:axId val="60974287"/>
        <c:axId val="11897672"/>
      </c:lineChart>
      <c:catAx>
        <c:axId val="60974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97672"/>
        <c:crosses val="autoZero"/>
        <c:auto val="1"/>
        <c:lblOffset val="100"/>
        <c:tickLblSkip val="1"/>
        <c:noMultiLvlLbl val="0"/>
      </c:catAx>
      <c:valAx>
        <c:axId val="11897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9742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25"/>
          <c:y val="0.962"/>
          <c:w val="0.3762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Project Forced Outage Factor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465"/>
          <c:w val="0.98325"/>
          <c:h val="0.9145"/>
        </c:manualLayout>
      </c:layout>
      <c:lineChart>
        <c:grouping val="standard"/>
        <c:varyColors val="0"/>
        <c:ser>
          <c:idx val="1"/>
          <c:order val="0"/>
          <c:tx>
            <c:v>Goal &lt;.40%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report'!$E$299:$E$310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report'!$G$299:$G$310</c:f>
              <c:numCache>
                <c:ptCount val="12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</c:numCache>
            </c:numRef>
          </c: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report'!$E$299:$E$310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report'!$F$299:$F$310</c:f>
              <c:numCache>
                <c:ptCount val="12"/>
                <c:pt idx="0">
                  <c:v>0.001</c:v>
                </c:pt>
                <c:pt idx="1">
                  <c:v>0</c:v>
                </c:pt>
                <c:pt idx="2">
                  <c:v>3.0065</c:v>
                </c:pt>
                <c:pt idx="3">
                  <c:v>0</c:v>
                </c:pt>
                <c:pt idx="4">
                  <c:v>0</c:v>
                </c:pt>
                <c:pt idx="5">
                  <c:v>0.0695</c:v>
                </c:pt>
                <c:pt idx="6">
                  <c:v>0</c:v>
                </c:pt>
                <c:pt idx="7">
                  <c:v>0</c:v>
                </c:pt>
                <c:pt idx="8">
                  <c:v>0.054000000000000006</c:v>
                </c:pt>
                <c:pt idx="9">
                  <c:v>0.8405</c:v>
                </c:pt>
                <c:pt idx="10">
                  <c:v>0.11200000000000002</c:v>
                </c:pt>
                <c:pt idx="11">
                  <c:v>2.814</c:v>
                </c:pt>
              </c:numCache>
            </c:numRef>
          </c:val>
          <c:smooth val="0"/>
        </c:ser>
        <c:ser>
          <c:idx val="3"/>
          <c:order val="2"/>
          <c:tx>
            <c:v>YTD Percentage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'YTD Metrics report'!$E$299:$E$310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report'!$I$299:$I$310</c:f>
              <c:numCache>
                <c:ptCount val="12"/>
                <c:pt idx="0">
                  <c:v>0.0010080645161290322</c:v>
                </c:pt>
                <c:pt idx="1">
                  <c:v>0.0005208333333333333</c:v>
                </c:pt>
                <c:pt idx="2">
                  <c:v>1.024496336996337</c:v>
                </c:pt>
                <c:pt idx="3">
                  <c:v>0.7704889807162534</c:v>
                </c:pt>
                <c:pt idx="4">
                  <c:v>0.6133497807017544</c:v>
                </c:pt>
                <c:pt idx="5">
                  <c:v>0.5236607142857144</c:v>
                </c:pt>
                <c:pt idx="6">
                  <c:v>0.4474471830985916</c:v>
                </c:pt>
                <c:pt idx="7">
                  <c:v>0.39059938524590165</c:v>
                </c:pt>
                <c:pt idx="8">
                  <c:v>0.35374087591240877</c:v>
                </c:pt>
                <c:pt idx="9">
                  <c:v>0.4032172131147541</c:v>
                </c:pt>
                <c:pt idx="10">
                  <c:v>0.37710820895522396</c:v>
                </c:pt>
                <c:pt idx="11">
                  <c:v>0.5834984061930784</c:v>
                </c:pt>
              </c:numCache>
            </c:numRef>
          </c:val>
          <c:smooth val="0"/>
        </c:ser>
        <c:marker val="1"/>
        <c:axId val="39970185"/>
        <c:axId val="24187346"/>
      </c:line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187346"/>
        <c:crosses val="autoZero"/>
        <c:auto val="1"/>
        <c:lblOffset val="100"/>
        <c:tickLblSkip val="1"/>
        <c:noMultiLvlLbl val="0"/>
      </c:catAx>
      <c:valAx>
        <c:axId val="24187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970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25"/>
          <c:y val="0.96225"/>
          <c:w val="0.391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 Actual vs Available MWH
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3475"/>
          <c:w val="0.985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MWH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report'!$O$268:$O$280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report'!$P$268:$P$280</c:f>
              <c:numCache>
                <c:ptCount val="13"/>
                <c:pt idx="1">
                  <c:v>321526.0999999999</c:v>
                </c:pt>
                <c:pt idx="2">
                  <c:v>265845.60000000003</c:v>
                </c:pt>
                <c:pt idx="3">
                  <c:v>324488.19999999995</c:v>
                </c:pt>
                <c:pt idx="4">
                  <c:v>228391.40000000002</c:v>
                </c:pt>
                <c:pt idx="5">
                  <c:v>443110.10000000003</c:v>
                </c:pt>
                <c:pt idx="6">
                  <c:v>326911.8</c:v>
                </c:pt>
                <c:pt idx="7">
                  <c:v>323022.1</c:v>
                </c:pt>
                <c:pt idx="8">
                  <c:v>373793.8999999999</c:v>
                </c:pt>
                <c:pt idx="9">
                  <c:v>214976.69999999998</c:v>
                </c:pt>
                <c:pt idx="10">
                  <c:v>239809.1</c:v>
                </c:pt>
                <c:pt idx="11">
                  <c:v>336427.9</c:v>
                </c:pt>
                <c:pt idx="12">
                  <c:v>350340.7</c:v>
                </c:pt>
              </c:numCache>
            </c:numRef>
          </c:val>
        </c:ser>
        <c:ser>
          <c:idx val="1"/>
          <c:order val="1"/>
          <c:tx>
            <c:strRef>
              <c:f>'YTD Metrics report'!$Q$267</c:f>
              <c:strCache>
                <c:ptCount val="1"/>
                <c:pt idx="0">
                  <c:v>Available MWH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report'!$O$268:$O$280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report'!$Q$268:$Q$280</c:f>
              <c:numCache>
                <c:ptCount val="13"/>
                <c:pt idx="1">
                  <c:v>581058</c:v>
                </c:pt>
                <c:pt idx="2">
                  <c:v>523324.6</c:v>
                </c:pt>
                <c:pt idx="3">
                  <c:v>565440</c:v>
                </c:pt>
                <c:pt idx="4">
                  <c:v>612037.5</c:v>
                </c:pt>
                <c:pt idx="5">
                  <c:v>634736.8</c:v>
                </c:pt>
                <c:pt idx="6">
                  <c:v>615246.6</c:v>
                </c:pt>
                <c:pt idx="7">
                  <c:v>636120</c:v>
                </c:pt>
                <c:pt idx="8">
                  <c:v>636120</c:v>
                </c:pt>
                <c:pt idx="9">
                  <c:v>562781.9</c:v>
                </c:pt>
                <c:pt idx="10">
                  <c:v>520574.35</c:v>
                </c:pt>
                <c:pt idx="11">
                  <c:v>497947.2499999999</c:v>
                </c:pt>
                <c:pt idx="12">
                  <c:v>580258.1</c:v>
                </c:pt>
              </c:numCache>
            </c:numRef>
          </c:val>
        </c:ser>
        <c:overlap val="-27"/>
        <c:gapWidth val="219"/>
        <c:axId val="16359523"/>
        <c:axId val="13017980"/>
      </c:barChart>
      <c:catAx>
        <c:axId val="16359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017980"/>
        <c:crosses val="autoZero"/>
        <c:auto val="1"/>
        <c:lblOffset val="100"/>
        <c:tickLblSkip val="1"/>
        <c:noMultiLvlLbl val="0"/>
      </c:catAx>
      <c:valAx>
        <c:axId val="13017980"/>
        <c:scaling>
          <c:orientation val="minMax"/>
          <c:max val="1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3595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95275"/>
          <c:w val="0.281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Wan Actual vs Available MWH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365"/>
          <c:w val="0.983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MWH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report'!$O$283:$O$295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report'!$P$283:$P$295</c:f>
              <c:numCache>
                <c:ptCount val="13"/>
                <c:pt idx="1">
                  <c:v>312776.10000000003</c:v>
                </c:pt>
                <c:pt idx="2">
                  <c:v>257892.69999999998</c:v>
                </c:pt>
                <c:pt idx="3">
                  <c:v>328865.6</c:v>
                </c:pt>
                <c:pt idx="4">
                  <c:v>218059.90000000002</c:v>
                </c:pt>
                <c:pt idx="5">
                  <c:v>529890</c:v>
                </c:pt>
                <c:pt idx="6">
                  <c:v>352305.69999999995</c:v>
                </c:pt>
                <c:pt idx="7">
                  <c:v>364392.6</c:v>
                </c:pt>
                <c:pt idx="8">
                  <c:v>410515.49999999994</c:v>
                </c:pt>
                <c:pt idx="9">
                  <c:v>215634.7</c:v>
                </c:pt>
                <c:pt idx="10">
                  <c:v>244959.69999999998</c:v>
                </c:pt>
                <c:pt idx="11">
                  <c:v>379245.30000000005</c:v>
                </c:pt>
                <c:pt idx="12">
                  <c:v>353565.69999999995</c:v>
                </c:pt>
              </c:numCache>
            </c:numRef>
          </c:val>
        </c:ser>
        <c:ser>
          <c:idx val="1"/>
          <c:order val="1"/>
          <c:tx>
            <c:strRef>
              <c:f>'YTD Metrics report'!$Q$282</c:f>
              <c:strCache>
                <c:ptCount val="1"/>
                <c:pt idx="0">
                  <c:v>Available MWH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report'!$O$283:$O$295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report'!$Q$283:$Q$295</c:f>
              <c:numCache>
                <c:ptCount val="13"/>
                <c:pt idx="1">
                  <c:v>836844.3599999999</c:v>
                </c:pt>
                <c:pt idx="2">
                  <c:v>764208</c:v>
                </c:pt>
                <c:pt idx="3">
                  <c:v>771759.8</c:v>
                </c:pt>
                <c:pt idx="4">
                  <c:v>840122.4999999999</c:v>
                </c:pt>
                <c:pt idx="5">
                  <c:v>906961.4199999999</c:v>
                </c:pt>
                <c:pt idx="6">
                  <c:v>877637.5</c:v>
                </c:pt>
                <c:pt idx="7">
                  <c:v>907680</c:v>
                </c:pt>
                <c:pt idx="8">
                  <c:v>906749.14</c:v>
                </c:pt>
                <c:pt idx="9">
                  <c:v>731036.2</c:v>
                </c:pt>
                <c:pt idx="10">
                  <c:v>728096</c:v>
                </c:pt>
                <c:pt idx="11">
                  <c:v>790560</c:v>
                </c:pt>
                <c:pt idx="12">
                  <c:v>905236.34</c:v>
                </c:pt>
              </c:numCache>
            </c:numRef>
          </c:val>
        </c:ser>
        <c:overlap val="-27"/>
        <c:gapWidth val="219"/>
        <c:axId val="50052957"/>
        <c:axId val="47823430"/>
      </c:bar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823430"/>
        <c:crosses val="autoZero"/>
        <c:auto val="1"/>
        <c:lblOffset val="100"/>
        <c:tickLblSkip val="1"/>
        <c:noMultiLvlLbl val="0"/>
      </c:catAx>
      <c:valAx>
        <c:axId val="47823430"/>
        <c:scaling>
          <c:orientation val="minMax"/>
          <c:max val="1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0529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75"/>
          <c:y val="0.953"/>
          <c:w val="0.274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Project Actual vs Available MWH</a:t>
            </a:r>
          </a:p>
        </c:rich>
      </c:tx>
      <c:layout>
        <c:manualLayout>
          <c:xMode val="factor"/>
          <c:yMode val="factor"/>
          <c:x val="-0.002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4775"/>
          <c:w val="0.982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MWH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report'!$O$298:$O$310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report'!$P$298:$P$310</c:f>
              <c:numCache>
                <c:ptCount val="13"/>
                <c:pt idx="1">
                  <c:v>634302.2</c:v>
                </c:pt>
                <c:pt idx="2">
                  <c:v>523738.30000000005</c:v>
                </c:pt>
                <c:pt idx="3">
                  <c:v>653353.7999999999</c:v>
                </c:pt>
                <c:pt idx="4">
                  <c:v>446451.30000000005</c:v>
                </c:pt>
                <c:pt idx="5">
                  <c:v>973000.1000000001</c:v>
                </c:pt>
                <c:pt idx="6">
                  <c:v>679217.5</c:v>
                </c:pt>
                <c:pt idx="7">
                  <c:v>687414.7</c:v>
                </c:pt>
                <c:pt idx="8">
                  <c:v>784309.3999999999</c:v>
                </c:pt>
                <c:pt idx="9">
                  <c:v>430611.4</c:v>
                </c:pt>
                <c:pt idx="10">
                  <c:v>484768.8</c:v>
                </c:pt>
                <c:pt idx="11">
                  <c:v>715673.2000000001</c:v>
                </c:pt>
                <c:pt idx="12">
                  <c:v>703906.3999999999</c:v>
                </c:pt>
              </c:numCache>
            </c:numRef>
          </c:val>
        </c:ser>
        <c:ser>
          <c:idx val="1"/>
          <c:order val="1"/>
          <c:tx>
            <c:strRef>
              <c:f>'YTD Metrics report'!$Q$297</c:f>
              <c:strCache>
                <c:ptCount val="1"/>
                <c:pt idx="0">
                  <c:v>Available MWH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Metrics report'!$O$298:$O$310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'YTD Metrics report'!$Q$298:$Q$310</c:f>
              <c:numCache>
                <c:ptCount val="13"/>
                <c:pt idx="1">
                  <c:v>1417902.3599999999</c:v>
                </c:pt>
                <c:pt idx="2">
                  <c:v>1287532.6</c:v>
                </c:pt>
                <c:pt idx="3">
                  <c:v>1337199.8</c:v>
                </c:pt>
                <c:pt idx="4">
                  <c:v>1452160</c:v>
                </c:pt>
                <c:pt idx="5">
                  <c:v>1541698.22</c:v>
                </c:pt>
                <c:pt idx="6">
                  <c:v>1492884.1</c:v>
                </c:pt>
                <c:pt idx="7">
                  <c:v>1543800</c:v>
                </c:pt>
                <c:pt idx="8">
                  <c:v>1542869.1400000001</c:v>
                </c:pt>
                <c:pt idx="9">
                  <c:v>1293818.1</c:v>
                </c:pt>
                <c:pt idx="10">
                  <c:v>1248670.35</c:v>
                </c:pt>
                <c:pt idx="11">
                  <c:v>1288507.25</c:v>
                </c:pt>
                <c:pt idx="12">
                  <c:v>1485494.44</c:v>
                </c:pt>
              </c:numCache>
            </c:numRef>
          </c:val>
        </c:ser>
        <c:overlap val="-27"/>
        <c:gapWidth val="219"/>
        <c:axId val="27757687"/>
        <c:axId val="48492592"/>
      </c:bar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492592"/>
        <c:crosses val="autoZero"/>
        <c:auto val="1"/>
        <c:lblOffset val="100"/>
        <c:tickLblSkip val="1"/>
        <c:noMultiLvlLbl val="0"/>
      </c:catAx>
      <c:valAx>
        <c:axId val="48492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7576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5275"/>
          <c:w val="0.2847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Availability Estimate vs Actual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4875"/>
          <c:w val="0.985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v>Estimate PR</c:v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'[1]Availability'!$H$210:$H$221</c:f>
              <c:numCache>
                <c:ptCount val="12"/>
                <c:pt idx="0">
                  <c:v>82.20430107526882</c:v>
                </c:pt>
                <c:pt idx="1">
                  <c:v>79.13793103448276</c:v>
                </c:pt>
                <c:pt idx="2">
                  <c:v>80</c:v>
                </c:pt>
                <c:pt idx="3">
                  <c:v>80.44444444444446</c:v>
                </c:pt>
                <c:pt idx="4">
                  <c:v>88.54838709677419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81.06944444444446</c:v>
                </c:pt>
                <c:pt idx="9">
                  <c:v>75.75268817204301</c:v>
                </c:pt>
                <c:pt idx="10">
                  <c:v>79.86111111111111</c:v>
                </c:pt>
                <c:pt idx="11">
                  <c:v>87.63440860215053</c:v>
                </c:pt>
              </c:numCache>
            </c:numRef>
          </c:val>
        </c:ser>
        <c:ser>
          <c:idx val="1"/>
          <c:order val="1"/>
          <c:tx>
            <c:v>Estimate Wan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'[1]Availability'!$B$210:$B$221</c:f>
              <c:numCache>
                <c:ptCount val="12"/>
                <c:pt idx="0">
                  <c:v>92.19086021505375</c:v>
                </c:pt>
                <c:pt idx="1">
                  <c:v>90</c:v>
                </c:pt>
                <c:pt idx="2">
                  <c:v>84.99327956989247</c:v>
                </c:pt>
                <c:pt idx="3">
                  <c:v>94.97222222222223</c:v>
                </c:pt>
                <c:pt idx="4">
                  <c:v>99.94623655913978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87.5277777777778</c:v>
                </c:pt>
                <c:pt idx="9">
                  <c:v>82.55376344086022</c:v>
                </c:pt>
                <c:pt idx="10">
                  <c:v>90</c:v>
                </c:pt>
                <c:pt idx="11">
                  <c:v>96.07526881720429</c:v>
                </c:pt>
              </c:numCache>
            </c:numRef>
          </c:val>
        </c:ser>
        <c:ser>
          <c:idx val="2"/>
          <c:order val="2"/>
          <c:tx>
            <c:v>Estimate PRP</c:v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'[1]Availability'!$N$210:$N$221</c:f>
              <c:numCache>
                <c:ptCount val="12"/>
                <c:pt idx="0">
                  <c:v>87.19758064516128</c:v>
                </c:pt>
                <c:pt idx="1">
                  <c:v>84.56896551724138</c:v>
                </c:pt>
                <c:pt idx="2">
                  <c:v>82.49663978494624</c:v>
                </c:pt>
                <c:pt idx="3">
                  <c:v>87.70833333333334</c:v>
                </c:pt>
                <c:pt idx="4">
                  <c:v>94.24731182795699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84.29861111111113</c:v>
                </c:pt>
                <c:pt idx="9">
                  <c:v>79.15322580645162</c:v>
                </c:pt>
                <c:pt idx="10">
                  <c:v>84.93055555555556</c:v>
                </c:pt>
                <c:pt idx="11">
                  <c:v>91.85483870967741</c:v>
                </c:pt>
              </c:numCache>
            </c:numRef>
          </c:val>
        </c:ser>
        <c:gapWidth val="219"/>
        <c:axId val="33780145"/>
        <c:axId val="35585850"/>
      </c:barChart>
      <c:lineChart>
        <c:grouping val="standard"/>
        <c:varyColors val="0"/>
        <c:ser>
          <c:idx val="3"/>
          <c:order val="3"/>
          <c:tx>
            <c:v>Target PRP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FFFFFF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12700">
                <a:solidFill>
                  <a:srgbClr val="FFFF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report'!$C$299:$C$310</c:f>
              <c:numCache>
                <c:ptCount val="12"/>
                <c:pt idx="0">
                  <c:v>86</c:v>
                </c:pt>
                <c:pt idx="1">
                  <c:v>84</c:v>
                </c:pt>
                <c:pt idx="2">
                  <c:v>85</c:v>
                </c:pt>
                <c:pt idx="3">
                  <c:v>88</c:v>
                </c:pt>
                <c:pt idx="4">
                  <c:v>94</c:v>
                </c:pt>
                <c:pt idx="5">
                  <c:v>94.6</c:v>
                </c:pt>
                <c:pt idx="6">
                  <c:v>94.6</c:v>
                </c:pt>
                <c:pt idx="7">
                  <c:v>94.6</c:v>
                </c:pt>
                <c:pt idx="8">
                  <c:v>83</c:v>
                </c:pt>
                <c:pt idx="9">
                  <c:v>73</c:v>
                </c:pt>
                <c:pt idx="10">
                  <c:v>73</c:v>
                </c:pt>
                <c:pt idx="11">
                  <c:v>91</c:v>
                </c:pt>
              </c:numCache>
            </c:numRef>
          </c:val>
          <c:smooth val="0"/>
        </c:ser>
        <c:ser>
          <c:idx val="4"/>
          <c:order val="4"/>
          <c:tx>
            <c:v>Actual PRP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report'!$B$299:$B$310</c:f>
              <c:numCache>
                <c:ptCount val="12"/>
                <c:pt idx="0">
                  <c:v>87.203</c:v>
                </c:pt>
                <c:pt idx="1">
                  <c:v>84.574</c:v>
                </c:pt>
                <c:pt idx="2">
                  <c:v>82.513</c:v>
                </c:pt>
                <c:pt idx="3">
                  <c:v>92.56049999999999</c:v>
                </c:pt>
                <c:pt idx="4">
                  <c:v>94.8625</c:v>
                </c:pt>
                <c:pt idx="5">
                  <c:v>94.9305</c:v>
                </c:pt>
                <c:pt idx="6">
                  <c:v>95</c:v>
                </c:pt>
                <c:pt idx="7">
                  <c:v>94.9485</c:v>
                </c:pt>
                <c:pt idx="8">
                  <c:v>82.751</c:v>
                </c:pt>
                <c:pt idx="9">
                  <c:v>76.934</c:v>
                </c:pt>
                <c:pt idx="10">
                  <c:v>81.39949999999999</c:v>
                </c:pt>
                <c:pt idx="11">
                  <c:v>90.9135</c:v>
                </c:pt>
              </c:numCache>
            </c:numRef>
          </c:val>
          <c:smooth val="0"/>
        </c:ser>
        <c:axId val="33780145"/>
        <c:axId val="35585850"/>
      </c:lineChart>
      <c:catAx>
        <c:axId val="33780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585850"/>
        <c:crosses val="autoZero"/>
        <c:auto val="1"/>
        <c:lblOffset val="100"/>
        <c:tickLblSkip val="1"/>
        <c:noMultiLvlLbl val="0"/>
      </c:catAx>
      <c:valAx>
        <c:axId val="35585850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78014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5"/>
          <c:y val="0.96325"/>
          <c:w val="0.5757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42</xdr:row>
      <xdr:rowOff>76200</xdr:rowOff>
    </xdr:from>
    <xdr:to>
      <xdr:col>12</xdr:col>
      <xdr:colOff>542925</xdr:colOff>
      <xdr:row>82</xdr:row>
      <xdr:rowOff>104775</xdr:rowOff>
    </xdr:to>
    <xdr:graphicFrame>
      <xdr:nvGraphicFramePr>
        <xdr:cNvPr id="1" name="Chart 32"/>
        <xdr:cNvGraphicFramePr/>
      </xdr:nvGraphicFramePr>
      <xdr:xfrm>
        <a:off x="133350" y="8039100"/>
        <a:ext cx="908685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152400</xdr:colOff>
      <xdr:row>42</xdr:row>
      <xdr:rowOff>123825</xdr:rowOff>
    </xdr:from>
    <xdr:to>
      <xdr:col>26</xdr:col>
      <xdr:colOff>628650</xdr:colOff>
      <xdr:row>82</xdr:row>
      <xdr:rowOff>114300</xdr:rowOff>
    </xdr:to>
    <xdr:graphicFrame>
      <xdr:nvGraphicFramePr>
        <xdr:cNvPr id="2" name="Chart 33"/>
        <xdr:cNvGraphicFramePr/>
      </xdr:nvGraphicFramePr>
      <xdr:xfrm>
        <a:off x="9544050" y="8086725"/>
        <a:ext cx="9210675" cy="759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104775</xdr:colOff>
      <xdr:row>42</xdr:row>
      <xdr:rowOff>104775</xdr:rowOff>
    </xdr:from>
    <xdr:to>
      <xdr:col>40</xdr:col>
      <xdr:colOff>466725</xdr:colOff>
      <xdr:row>82</xdr:row>
      <xdr:rowOff>161925</xdr:rowOff>
    </xdr:to>
    <xdr:graphicFrame>
      <xdr:nvGraphicFramePr>
        <xdr:cNvPr id="3" name="Chart 34"/>
        <xdr:cNvGraphicFramePr/>
      </xdr:nvGraphicFramePr>
      <xdr:xfrm>
        <a:off x="18983325" y="8067675"/>
        <a:ext cx="8839200" cy="765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84</xdr:row>
      <xdr:rowOff>95250</xdr:rowOff>
    </xdr:from>
    <xdr:to>
      <xdr:col>12</xdr:col>
      <xdr:colOff>542925</xdr:colOff>
      <xdr:row>118</xdr:row>
      <xdr:rowOff>133350</xdr:rowOff>
    </xdr:to>
    <xdr:graphicFrame>
      <xdr:nvGraphicFramePr>
        <xdr:cNvPr id="4" name="Chart 10"/>
        <xdr:cNvGraphicFramePr/>
      </xdr:nvGraphicFramePr>
      <xdr:xfrm>
        <a:off x="200025" y="16040100"/>
        <a:ext cx="9020175" cy="651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133350</xdr:colOff>
      <xdr:row>84</xdr:row>
      <xdr:rowOff>85725</xdr:rowOff>
    </xdr:from>
    <xdr:to>
      <xdr:col>26</xdr:col>
      <xdr:colOff>657225</xdr:colOff>
      <xdr:row>118</xdr:row>
      <xdr:rowOff>161925</xdr:rowOff>
    </xdr:to>
    <xdr:graphicFrame>
      <xdr:nvGraphicFramePr>
        <xdr:cNvPr id="5" name="Chart 11"/>
        <xdr:cNvGraphicFramePr/>
      </xdr:nvGraphicFramePr>
      <xdr:xfrm>
        <a:off x="9525000" y="16030575"/>
        <a:ext cx="9258300" cy="655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85725</xdr:colOff>
      <xdr:row>84</xdr:row>
      <xdr:rowOff>95250</xdr:rowOff>
    </xdr:from>
    <xdr:to>
      <xdr:col>40</xdr:col>
      <xdr:colOff>514350</xdr:colOff>
      <xdr:row>118</xdr:row>
      <xdr:rowOff>152400</xdr:rowOff>
    </xdr:to>
    <xdr:graphicFrame>
      <xdr:nvGraphicFramePr>
        <xdr:cNvPr id="6" name="Chart 13"/>
        <xdr:cNvGraphicFramePr/>
      </xdr:nvGraphicFramePr>
      <xdr:xfrm>
        <a:off x="18964275" y="16040100"/>
        <a:ext cx="8905875" cy="653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0</xdr:row>
      <xdr:rowOff>57150</xdr:rowOff>
    </xdr:from>
    <xdr:to>
      <xdr:col>12</xdr:col>
      <xdr:colOff>590550</xdr:colOff>
      <xdr:row>37</xdr:row>
      <xdr:rowOff>85725</xdr:rowOff>
    </xdr:to>
    <xdr:graphicFrame>
      <xdr:nvGraphicFramePr>
        <xdr:cNvPr id="7" name="Chart 1"/>
        <xdr:cNvGraphicFramePr/>
      </xdr:nvGraphicFramePr>
      <xdr:xfrm>
        <a:off x="95250" y="57150"/>
        <a:ext cx="9172575" cy="7077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cpud.sharepoint.com/sites/PowerProduction/Scheduling/Outage%20Summary%20and%20Availabilit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2010"/>
      <sheetName val="Sheet1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Summary"/>
      <sheetName val="Outage Days"/>
      <sheetName val="Availability"/>
    </sheetNames>
    <sheetDataSet>
      <sheetData sheetId="26">
        <row r="210">
          <cell r="B210">
            <v>92.19086021505375</v>
          </cell>
          <cell r="H210">
            <v>82.20430107526882</v>
          </cell>
          <cell r="N210">
            <v>87.19758064516128</v>
          </cell>
          <cell r="Q210">
            <v>178.19999999999976</v>
          </cell>
        </row>
        <row r="211">
          <cell r="B211">
            <v>90</v>
          </cell>
          <cell r="H211">
            <v>79.13793103448276</v>
          </cell>
          <cell r="N211">
            <v>84.56896551724138</v>
          </cell>
          <cell r="Q211">
            <v>79.20000000000061</v>
          </cell>
        </row>
        <row r="212">
          <cell r="B212">
            <v>84.99327956989247</v>
          </cell>
          <cell r="H212">
            <v>80</v>
          </cell>
          <cell r="N212">
            <v>82.49663978494624</v>
          </cell>
          <cell r="Q212">
            <v>-372.50000000000057</v>
          </cell>
        </row>
        <row r="213">
          <cell r="B213">
            <v>94.97222222222223</v>
          </cell>
          <cell r="H213">
            <v>80.44444444444446</v>
          </cell>
          <cell r="N213">
            <v>87.70833333333334</v>
          </cell>
          <cell r="Q213">
            <v>-41.99999999999949</v>
          </cell>
        </row>
        <row r="214">
          <cell r="B214">
            <v>99.94623655913978</v>
          </cell>
          <cell r="H214">
            <v>88.54838709677419</v>
          </cell>
          <cell r="N214">
            <v>94.24731182795699</v>
          </cell>
          <cell r="Q214">
            <v>36.80000000000041</v>
          </cell>
        </row>
        <row r="215">
          <cell r="B215">
            <v>100</v>
          </cell>
          <cell r="H215">
            <v>90</v>
          </cell>
          <cell r="N215">
            <v>95</v>
          </cell>
          <cell r="Q215">
            <v>57.60000000000069</v>
          </cell>
        </row>
        <row r="216">
          <cell r="B216">
            <v>100</v>
          </cell>
          <cell r="H216">
            <v>90</v>
          </cell>
          <cell r="N216">
            <v>95</v>
          </cell>
          <cell r="Q216">
            <v>59.520000000000756</v>
          </cell>
        </row>
        <row r="217">
          <cell r="B217">
            <v>100</v>
          </cell>
          <cell r="H217">
            <v>90</v>
          </cell>
          <cell r="N217">
            <v>95</v>
          </cell>
          <cell r="Q217">
            <v>59.520000000000756</v>
          </cell>
        </row>
        <row r="218">
          <cell r="B218">
            <v>87.5277777777778</v>
          </cell>
          <cell r="H218">
            <v>81.06944444444446</v>
          </cell>
          <cell r="N218">
            <v>84.29861111111113</v>
          </cell>
          <cell r="Q218">
            <v>187.00000000000233</v>
          </cell>
        </row>
        <row r="219">
          <cell r="B219">
            <v>82.55376344086022</v>
          </cell>
          <cell r="H219">
            <v>75.75268817204301</v>
          </cell>
          <cell r="N219">
            <v>79.15322580645162</v>
          </cell>
          <cell r="Q219">
            <v>915.6000000000005</v>
          </cell>
        </row>
        <row r="220">
          <cell r="B220">
            <v>90</v>
          </cell>
          <cell r="H220">
            <v>79.86111111111111</v>
          </cell>
          <cell r="N220">
            <v>84.93055555555556</v>
          </cell>
          <cell r="Q220">
            <v>1718.0000000000005</v>
          </cell>
        </row>
        <row r="221">
          <cell r="B221">
            <v>96.07526881720429</v>
          </cell>
          <cell r="H221">
            <v>87.63440860215053</v>
          </cell>
          <cell r="N221">
            <v>91.85483870967741</v>
          </cell>
          <cell r="Q221">
            <v>127.19999999999806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3"/>
  <sheetViews>
    <sheetView tabSelected="1" zoomScale="80" zoomScaleNormal="80" zoomScalePageLayoutView="0" workbookViewId="0" topLeftCell="A1">
      <pane ySplit="2" topLeftCell="A277" activePane="bottomLeft" state="frozen"/>
      <selection pane="topLeft" activeCell="A1" sqref="A1"/>
      <selection pane="bottomLeft" activeCell="F299" sqref="F299:F301"/>
    </sheetView>
  </sheetViews>
  <sheetFormatPr defaultColWidth="9.28125" defaultRowHeight="15" outlineLevelRow="1"/>
  <cols>
    <col min="1" max="1" width="7.28125" style="13" bestFit="1" customWidth="1"/>
    <col min="2" max="2" width="9.7109375" style="14" bestFit="1" customWidth="1"/>
    <col min="3" max="3" width="18.28125" style="15" customWidth="1"/>
    <col min="4" max="5" width="10.7109375" style="13" customWidth="1"/>
    <col min="6" max="6" width="10.7109375" style="16" customWidth="1"/>
    <col min="7" max="7" width="11.421875" style="16" customWidth="1"/>
    <col min="8" max="8" width="12.00390625" style="16" customWidth="1"/>
    <col min="9" max="9" width="12.421875" style="16" customWidth="1"/>
    <col min="10" max="11" width="10.7109375" style="16" customWidth="1"/>
    <col min="12" max="12" width="12.421875" style="16" bestFit="1" customWidth="1"/>
    <col min="13" max="13" width="14.57421875" style="16" bestFit="1" customWidth="1"/>
    <col min="14" max="14" width="13.28125" style="16" customWidth="1"/>
    <col min="15" max="15" width="12.00390625" style="16" customWidth="1"/>
    <col min="16" max="17" width="11.7109375" style="16" customWidth="1"/>
    <col min="18" max="18" width="12.28125" style="16" bestFit="1" customWidth="1"/>
    <col min="19" max="19" width="13.7109375" style="16" customWidth="1"/>
    <col min="20" max="20" width="11.7109375" style="16" customWidth="1"/>
    <col min="21" max="21" width="11.57421875" style="13" customWidth="1"/>
    <col min="22" max="23" width="10.7109375" style="13" customWidth="1"/>
    <col min="24" max="24" width="7.7109375" style="16" bestFit="1" customWidth="1"/>
    <col min="25" max="25" width="6.7109375" style="13" customWidth="1"/>
    <col min="26" max="26" width="14.28125" style="13" bestFit="1" customWidth="1"/>
    <col min="27" max="27" width="7.7109375" style="16" bestFit="1" customWidth="1"/>
    <col min="28" max="28" width="6.7109375" style="13" customWidth="1"/>
    <col min="29" max="16384" width="9.28125" style="13" customWidth="1"/>
  </cols>
  <sheetData>
    <row r="1" spans="1:28" s="6" customFormat="1" ht="60">
      <c r="A1" s="6" t="s">
        <v>0</v>
      </c>
      <c r="B1" s="7" t="s">
        <v>1</v>
      </c>
      <c r="C1" s="8" t="s">
        <v>2</v>
      </c>
      <c r="D1" s="6" t="s">
        <v>3</v>
      </c>
      <c r="E1" s="6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94" t="s">
        <v>20</v>
      </c>
      <c r="V1" s="94" t="s">
        <v>21</v>
      </c>
      <c r="W1" s="94" t="s">
        <v>22</v>
      </c>
      <c r="X1" s="80" t="s">
        <v>23</v>
      </c>
      <c r="Y1" s="80"/>
      <c r="Z1" s="94" t="s">
        <v>24</v>
      </c>
      <c r="AA1" s="80" t="s">
        <v>25</v>
      </c>
      <c r="AB1" s="80"/>
    </row>
    <row r="2" spans="2:28" s="42" customFormat="1" ht="29.25" customHeight="1">
      <c r="B2" s="52"/>
      <c r="C2" s="11"/>
      <c r="D2" s="42" t="s">
        <v>26</v>
      </c>
      <c r="E2" s="42" t="s">
        <v>27</v>
      </c>
      <c r="F2" s="12" t="s">
        <v>28</v>
      </c>
      <c r="G2" s="12" t="s">
        <v>29</v>
      </c>
      <c r="H2" s="12" t="s">
        <v>30</v>
      </c>
      <c r="I2" s="12"/>
      <c r="J2" s="12" t="s">
        <v>31</v>
      </c>
      <c r="K2" s="12" t="s">
        <v>32</v>
      </c>
      <c r="L2" s="12" t="s">
        <v>33</v>
      </c>
      <c r="M2" s="12" t="s">
        <v>34</v>
      </c>
      <c r="N2" s="12" t="s">
        <v>35</v>
      </c>
      <c r="O2" s="12" t="s">
        <v>36</v>
      </c>
      <c r="P2" s="12" t="s">
        <v>37</v>
      </c>
      <c r="Q2" s="12" t="s">
        <v>38</v>
      </c>
      <c r="R2" s="12" t="s">
        <v>39</v>
      </c>
      <c r="S2" s="12" t="s">
        <v>40</v>
      </c>
      <c r="T2" s="12" t="s">
        <v>41</v>
      </c>
      <c r="U2" s="94"/>
      <c r="V2" s="94"/>
      <c r="W2" s="94"/>
      <c r="X2" s="12" t="s">
        <v>42</v>
      </c>
      <c r="Y2" s="42" t="s">
        <v>43</v>
      </c>
      <c r="Z2" s="94"/>
      <c r="AA2" s="12" t="s">
        <v>42</v>
      </c>
      <c r="AB2" s="42" t="s">
        <v>43</v>
      </c>
    </row>
    <row r="3" spans="1:28" ht="15" hidden="1" outlineLevel="1">
      <c r="A3" s="13" t="s">
        <v>44</v>
      </c>
      <c r="B3" s="14">
        <v>45292</v>
      </c>
      <c r="C3" s="15">
        <v>0</v>
      </c>
      <c r="D3" s="13">
        <v>744</v>
      </c>
      <c r="E3" s="13">
        <v>95</v>
      </c>
      <c r="F3" s="43">
        <v>0</v>
      </c>
      <c r="G3" s="43">
        <v>0</v>
      </c>
      <c r="H3" s="43">
        <v>0</v>
      </c>
      <c r="I3" s="16">
        <f>E3*H3</f>
        <v>0</v>
      </c>
      <c r="J3" s="43">
        <v>0</v>
      </c>
      <c r="K3" s="43">
        <v>744</v>
      </c>
      <c r="L3" s="43">
        <v>0</v>
      </c>
      <c r="M3" s="43">
        <v>0</v>
      </c>
      <c r="N3" s="43">
        <v>744</v>
      </c>
      <c r="O3" s="16">
        <f aca="true" t="shared" si="0" ref="O3:O14">(J3+M3)</f>
        <v>0</v>
      </c>
      <c r="P3" s="43">
        <v>0</v>
      </c>
      <c r="Q3" s="43">
        <v>0</v>
      </c>
      <c r="R3" s="43">
        <v>0</v>
      </c>
      <c r="S3" s="43">
        <v>0</v>
      </c>
      <c r="T3" s="16">
        <f aca="true" t="shared" si="1" ref="T3:T14">((J3+M3)/D3)*100%</f>
        <v>0</v>
      </c>
      <c r="U3">
        <v>0</v>
      </c>
      <c r="V3">
        <v>0</v>
      </c>
      <c r="W3">
        <v>1</v>
      </c>
      <c r="X3" s="43">
        <v>0</v>
      </c>
      <c r="Y3">
        <v>0</v>
      </c>
      <c r="Z3">
        <v>0</v>
      </c>
      <c r="AA3" s="43">
        <v>0</v>
      </c>
      <c r="AB3">
        <v>0</v>
      </c>
    </row>
    <row r="4" spans="1:28" ht="15" hidden="1" outlineLevel="1">
      <c r="A4" s="13" t="s">
        <v>44</v>
      </c>
      <c r="B4" s="14">
        <v>45324</v>
      </c>
      <c r="C4" s="15">
        <v>0</v>
      </c>
      <c r="D4" s="13">
        <v>696</v>
      </c>
      <c r="E4" s="13">
        <v>95</v>
      </c>
      <c r="F4" s="43">
        <v>0</v>
      </c>
      <c r="G4" s="43">
        <v>0</v>
      </c>
      <c r="H4" s="43">
        <v>0</v>
      </c>
      <c r="I4" s="16">
        <f aca="true" t="shared" si="2" ref="I4:I14">E4*H4</f>
        <v>0</v>
      </c>
      <c r="J4" s="43">
        <v>0</v>
      </c>
      <c r="K4" s="43">
        <v>696</v>
      </c>
      <c r="L4" s="43">
        <v>0</v>
      </c>
      <c r="M4" s="43">
        <v>0</v>
      </c>
      <c r="N4" s="43">
        <v>696</v>
      </c>
      <c r="O4" s="16">
        <f t="shared" si="0"/>
        <v>0</v>
      </c>
      <c r="P4" s="43">
        <v>0</v>
      </c>
      <c r="Q4" s="43">
        <v>0</v>
      </c>
      <c r="R4" s="43">
        <v>0</v>
      </c>
      <c r="S4" s="43">
        <v>0</v>
      </c>
      <c r="T4" s="16">
        <f t="shared" si="1"/>
        <v>0</v>
      </c>
      <c r="U4">
        <v>0</v>
      </c>
      <c r="V4">
        <v>0</v>
      </c>
      <c r="W4">
        <v>1</v>
      </c>
      <c r="X4" s="43">
        <v>0</v>
      </c>
      <c r="Y4">
        <v>0</v>
      </c>
      <c r="Z4">
        <v>0</v>
      </c>
      <c r="AA4" s="43">
        <v>0</v>
      </c>
      <c r="AB4">
        <v>0</v>
      </c>
    </row>
    <row r="5" spans="1:28" ht="15" hidden="1" outlineLevel="1">
      <c r="A5" s="13" t="s">
        <v>44</v>
      </c>
      <c r="B5" s="14">
        <v>45354</v>
      </c>
      <c r="C5" s="49">
        <v>0</v>
      </c>
      <c r="D5">
        <v>744</v>
      </c>
      <c r="E5">
        <v>95</v>
      </c>
      <c r="F5" s="43">
        <v>0</v>
      </c>
      <c r="G5" s="43">
        <v>0</v>
      </c>
      <c r="H5" s="43">
        <v>0</v>
      </c>
      <c r="I5" s="16">
        <f t="shared" si="2"/>
        <v>0</v>
      </c>
      <c r="J5" s="43">
        <v>0</v>
      </c>
      <c r="K5" s="43">
        <v>744</v>
      </c>
      <c r="L5" s="43">
        <v>0</v>
      </c>
      <c r="M5" s="43">
        <v>0</v>
      </c>
      <c r="N5" s="43">
        <v>744</v>
      </c>
      <c r="O5" s="16">
        <f t="shared" si="0"/>
        <v>0</v>
      </c>
      <c r="P5" s="43">
        <v>0</v>
      </c>
      <c r="Q5" s="43">
        <v>0</v>
      </c>
      <c r="R5" s="43">
        <v>0</v>
      </c>
      <c r="S5" s="43">
        <v>0</v>
      </c>
      <c r="T5" s="16">
        <f t="shared" si="1"/>
        <v>0</v>
      </c>
      <c r="U5">
        <v>0</v>
      </c>
      <c r="V5">
        <v>0</v>
      </c>
      <c r="W5">
        <v>1</v>
      </c>
      <c r="X5" s="43">
        <v>0</v>
      </c>
      <c r="Y5">
        <v>0</v>
      </c>
      <c r="Z5">
        <v>0</v>
      </c>
      <c r="AA5" s="43">
        <v>0</v>
      </c>
      <c r="AB5">
        <v>0</v>
      </c>
    </row>
    <row r="6" spans="1:28" ht="15" hidden="1" outlineLevel="1">
      <c r="A6" s="13" t="s">
        <v>44</v>
      </c>
      <c r="B6" s="14">
        <v>45020</v>
      </c>
      <c r="C6" s="15">
        <v>50398.5</v>
      </c>
      <c r="D6" s="13">
        <v>720</v>
      </c>
      <c r="E6" s="13">
        <v>95</v>
      </c>
      <c r="F6" s="43">
        <v>718.97</v>
      </c>
      <c r="G6" s="43">
        <v>1.03</v>
      </c>
      <c r="H6" s="43">
        <v>720</v>
      </c>
      <c r="I6" s="16">
        <f t="shared" si="2"/>
        <v>68400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16">
        <f t="shared" si="0"/>
        <v>0</v>
      </c>
      <c r="P6" s="43">
        <v>99.86</v>
      </c>
      <c r="Q6" s="43">
        <v>0</v>
      </c>
      <c r="R6" s="43">
        <v>100</v>
      </c>
      <c r="S6" s="43">
        <v>73.68</v>
      </c>
      <c r="T6" s="16">
        <f t="shared" si="1"/>
        <v>0</v>
      </c>
      <c r="U6">
        <v>1</v>
      </c>
      <c r="V6">
        <v>0</v>
      </c>
      <c r="W6">
        <v>0</v>
      </c>
      <c r="X6" s="43">
        <v>0</v>
      </c>
      <c r="Y6">
        <v>0</v>
      </c>
      <c r="Z6">
        <v>0</v>
      </c>
      <c r="AA6" s="43">
        <v>0</v>
      </c>
      <c r="AB6">
        <v>0</v>
      </c>
    </row>
    <row r="7" spans="1:28" ht="15" hidden="1" outlineLevel="1">
      <c r="A7" s="13" t="s">
        <v>44</v>
      </c>
      <c r="B7" s="14">
        <v>45051</v>
      </c>
      <c r="C7" s="15">
        <v>53646.3</v>
      </c>
      <c r="D7" s="13">
        <v>744</v>
      </c>
      <c r="E7" s="13">
        <v>95</v>
      </c>
      <c r="F7" s="43">
        <v>744</v>
      </c>
      <c r="G7" s="43">
        <v>0</v>
      </c>
      <c r="H7" s="43">
        <v>744</v>
      </c>
      <c r="I7" s="16">
        <f t="shared" si="2"/>
        <v>70680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16">
        <f t="shared" si="0"/>
        <v>0</v>
      </c>
      <c r="P7" s="43">
        <v>100</v>
      </c>
      <c r="Q7" s="43">
        <v>0</v>
      </c>
      <c r="R7" s="43">
        <v>100</v>
      </c>
      <c r="S7" s="43">
        <v>75.9</v>
      </c>
      <c r="T7" s="16">
        <f t="shared" si="1"/>
        <v>0</v>
      </c>
      <c r="U7">
        <v>0</v>
      </c>
      <c r="V7">
        <v>0</v>
      </c>
      <c r="W7">
        <v>0</v>
      </c>
      <c r="X7" s="43">
        <v>0</v>
      </c>
      <c r="Y7">
        <v>0</v>
      </c>
      <c r="Z7">
        <v>0</v>
      </c>
      <c r="AA7" s="43">
        <v>0</v>
      </c>
      <c r="AB7">
        <v>0</v>
      </c>
    </row>
    <row r="8" spans="1:28" ht="15" hidden="1" outlineLevel="1">
      <c r="A8" s="13" t="s">
        <v>44</v>
      </c>
      <c r="B8" s="14">
        <v>45083</v>
      </c>
      <c r="C8" s="15">
        <v>49895.9</v>
      </c>
      <c r="D8" s="13">
        <v>720</v>
      </c>
      <c r="E8" s="13">
        <v>95</v>
      </c>
      <c r="F8" s="43">
        <v>719.18</v>
      </c>
      <c r="G8" s="43">
        <v>0.82</v>
      </c>
      <c r="H8" s="43">
        <v>720</v>
      </c>
      <c r="I8" s="16">
        <f t="shared" si="2"/>
        <v>68400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16">
        <f t="shared" si="0"/>
        <v>0</v>
      </c>
      <c r="P8" s="43">
        <v>99.89</v>
      </c>
      <c r="Q8" s="43">
        <v>0</v>
      </c>
      <c r="R8" s="43">
        <v>100</v>
      </c>
      <c r="S8" s="43">
        <v>72.95</v>
      </c>
      <c r="T8" s="16">
        <f t="shared" si="1"/>
        <v>0</v>
      </c>
      <c r="U8">
        <v>1</v>
      </c>
      <c r="V8">
        <v>0</v>
      </c>
      <c r="W8">
        <v>0</v>
      </c>
      <c r="X8" s="43">
        <v>0</v>
      </c>
      <c r="Y8">
        <v>0</v>
      </c>
      <c r="Z8">
        <v>0</v>
      </c>
      <c r="AA8" s="43">
        <v>0</v>
      </c>
      <c r="AB8">
        <v>0</v>
      </c>
    </row>
    <row r="9" spans="1:28" ht="15" hidden="1" outlineLevel="1">
      <c r="A9" s="13" t="s">
        <v>44</v>
      </c>
      <c r="B9" s="14">
        <v>45114</v>
      </c>
      <c r="C9" s="15">
        <v>54930.7</v>
      </c>
      <c r="D9" s="13">
        <v>744</v>
      </c>
      <c r="E9" s="13">
        <v>95</v>
      </c>
      <c r="F9" s="43">
        <v>740.48</v>
      </c>
      <c r="G9" s="43">
        <v>3.52</v>
      </c>
      <c r="H9" s="43">
        <v>744</v>
      </c>
      <c r="I9" s="16">
        <f t="shared" si="2"/>
        <v>70680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16">
        <f t="shared" si="0"/>
        <v>0</v>
      </c>
      <c r="P9" s="43">
        <v>99.53</v>
      </c>
      <c r="Q9" s="43">
        <v>0</v>
      </c>
      <c r="R9" s="43">
        <v>100</v>
      </c>
      <c r="S9" s="43">
        <v>77.72</v>
      </c>
      <c r="T9" s="16">
        <f t="shared" si="1"/>
        <v>0</v>
      </c>
      <c r="U9">
        <v>4</v>
      </c>
      <c r="V9">
        <v>0</v>
      </c>
      <c r="W9">
        <v>0</v>
      </c>
      <c r="X9" s="43">
        <v>0</v>
      </c>
      <c r="Y9">
        <v>0</v>
      </c>
      <c r="Z9">
        <v>0</v>
      </c>
      <c r="AA9" s="43">
        <v>0</v>
      </c>
      <c r="AB9">
        <v>0</v>
      </c>
    </row>
    <row r="10" spans="1:28" ht="15" hidden="1" outlineLevel="1">
      <c r="A10" s="13" t="s">
        <v>44</v>
      </c>
      <c r="B10" s="14">
        <v>45146</v>
      </c>
      <c r="C10" s="15">
        <v>49448</v>
      </c>
      <c r="D10" s="13">
        <v>744</v>
      </c>
      <c r="E10" s="13">
        <v>95</v>
      </c>
      <c r="F10" s="43">
        <v>657.38</v>
      </c>
      <c r="G10" s="43">
        <v>86.62</v>
      </c>
      <c r="H10" s="43">
        <v>744</v>
      </c>
      <c r="I10" s="16">
        <f t="shared" si="2"/>
        <v>70680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16">
        <f t="shared" si="0"/>
        <v>0</v>
      </c>
      <c r="P10" s="43">
        <v>88.36</v>
      </c>
      <c r="Q10" s="43">
        <v>0</v>
      </c>
      <c r="R10" s="43">
        <v>100</v>
      </c>
      <c r="S10" s="43">
        <v>69.96</v>
      </c>
      <c r="T10" s="16">
        <f t="shared" si="1"/>
        <v>0</v>
      </c>
      <c r="U10">
        <v>17</v>
      </c>
      <c r="V10">
        <v>0</v>
      </c>
      <c r="W10">
        <v>0</v>
      </c>
      <c r="X10" s="43">
        <v>0</v>
      </c>
      <c r="Y10">
        <v>0</v>
      </c>
      <c r="Z10">
        <v>0</v>
      </c>
      <c r="AA10" s="43">
        <v>0</v>
      </c>
      <c r="AB10">
        <v>0</v>
      </c>
    </row>
    <row r="11" spans="1:28" ht="15" hidden="1" outlineLevel="1">
      <c r="A11" s="13" t="s">
        <v>44</v>
      </c>
      <c r="B11" s="14">
        <v>45178</v>
      </c>
      <c r="C11" s="15">
        <v>17190.4</v>
      </c>
      <c r="D11" s="13">
        <v>720</v>
      </c>
      <c r="E11" s="13">
        <v>95</v>
      </c>
      <c r="F11" s="43">
        <v>236.7</v>
      </c>
      <c r="G11" s="43">
        <v>483.3</v>
      </c>
      <c r="H11" s="43">
        <v>720</v>
      </c>
      <c r="I11" s="16">
        <f t="shared" si="2"/>
        <v>68400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16">
        <f t="shared" si="0"/>
        <v>0</v>
      </c>
      <c r="P11" s="43">
        <v>32.88</v>
      </c>
      <c r="Q11" s="43">
        <v>0</v>
      </c>
      <c r="R11" s="43">
        <v>100</v>
      </c>
      <c r="S11" s="43">
        <v>25.13</v>
      </c>
      <c r="T11" s="16">
        <f t="shared" si="1"/>
        <v>0</v>
      </c>
      <c r="U11">
        <v>15</v>
      </c>
      <c r="V11">
        <v>0</v>
      </c>
      <c r="W11">
        <v>0</v>
      </c>
      <c r="X11" s="43">
        <v>0</v>
      </c>
      <c r="Y11">
        <v>0</v>
      </c>
      <c r="Z11">
        <v>0</v>
      </c>
      <c r="AA11" s="43">
        <v>0</v>
      </c>
      <c r="AB11">
        <v>0</v>
      </c>
    </row>
    <row r="12" spans="1:28" ht="15" hidden="1" outlineLevel="1">
      <c r="A12" s="13" t="s">
        <v>44</v>
      </c>
      <c r="B12" s="14">
        <v>45209</v>
      </c>
      <c r="C12" s="15">
        <v>31157.4</v>
      </c>
      <c r="D12" s="13">
        <v>744</v>
      </c>
      <c r="E12" s="13">
        <v>95</v>
      </c>
      <c r="F12" s="43">
        <v>455.07</v>
      </c>
      <c r="G12" s="43">
        <v>205.15</v>
      </c>
      <c r="H12" s="43">
        <v>660.22</v>
      </c>
      <c r="I12" s="16">
        <f t="shared" si="2"/>
        <v>62720.9</v>
      </c>
      <c r="J12" s="43">
        <v>0</v>
      </c>
      <c r="K12" s="43">
        <v>83.78</v>
      </c>
      <c r="L12" s="43">
        <v>0</v>
      </c>
      <c r="M12" s="43">
        <v>0</v>
      </c>
      <c r="N12" s="43">
        <v>83.78</v>
      </c>
      <c r="O12" s="16">
        <f t="shared" si="0"/>
        <v>0</v>
      </c>
      <c r="P12" s="43">
        <v>61.17</v>
      </c>
      <c r="Q12" s="43">
        <v>0</v>
      </c>
      <c r="R12" s="43">
        <v>88.74</v>
      </c>
      <c r="S12" s="43">
        <v>44.08</v>
      </c>
      <c r="T12" s="16">
        <f t="shared" si="1"/>
        <v>0</v>
      </c>
      <c r="U12">
        <v>16</v>
      </c>
      <c r="V12">
        <v>0</v>
      </c>
      <c r="W12">
        <v>3</v>
      </c>
      <c r="X12" s="43">
        <v>0</v>
      </c>
      <c r="Y12">
        <v>0</v>
      </c>
      <c r="Z12">
        <v>0</v>
      </c>
      <c r="AA12" s="43">
        <v>0</v>
      </c>
      <c r="AB12">
        <v>0</v>
      </c>
    </row>
    <row r="13" spans="1:28" ht="15" hidden="1" outlineLevel="1">
      <c r="A13" s="13" t="s">
        <v>44</v>
      </c>
      <c r="B13" s="14">
        <v>45241</v>
      </c>
      <c r="C13" s="15">
        <v>15018.2</v>
      </c>
      <c r="D13" s="13">
        <v>720</v>
      </c>
      <c r="E13" s="13">
        <v>95</v>
      </c>
      <c r="F13" s="43">
        <v>183.35</v>
      </c>
      <c r="G13" s="43">
        <v>49.98</v>
      </c>
      <c r="H13" s="43">
        <v>233.33</v>
      </c>
      <c r="I13" s="16">
        <f t="shared" si="2"/>
        <v>22166.350000000002</v>
      </c>
      <c r="J13" s="43">
        <v>0</v>
      </c>
      <c r="K13" s="43">
        <v>486.67</v>
      </c>
      <c r="L13" s="43">
        <v>0</v>
      </c>
      <c r="M13" s="43">
        <v>0</v>
      </c>
      <c r="N13" s="43">
        <v>486.67</v>
      </c>
      <c r="O13" s="16">
        <f t="shared" si="0"/>
        <v>0</v>
      </c>
      <c r="P13" s="43">
        <v>25.47</v>
      </c>
      <c r="Q13" s="43">
        <v>0</v>
      </c>
      <c r="R13" s="43">
        <v>32.41</v>
      </c>
      <c r="S13" s="43">
        <v>21.96</v>
      </c>
      <c r="T13" s="16">
        <f t="shared" si="1"/>
        <v>0</v>
      </c>
      <c r="U13">
        <v>6</v>
      </c>
      <c r="V13">
        <v>0</v>
      </c>
      <c r="W13">
        <v>2</v>
      </c>
      <c r="X13" s="43">
        <v>0</v>
      </c>
      <c r="Y13">
        <v>0</v>
      </c>
      <c r="Z13">
        <v>0</v>
      </c>
      <c r="AA13" s="43">
        <v>0</v>
      </c>
      <c r="AB13">
        <v>0</v>
      </c>
    </row>
    <row r="14" spans="1:28" ht="15" hidden="1" outlineLevel="1">
      <c r="A14" s="13" t="s">
        <v>44</v>
      </c>
      <c r="B14" s="14">
        <v>45272</v>
      </c>
      <c r="C14" s="15">
        <v>0</v>
      </c>
      <c r="D14" s="13">
        <v>744</v>
      </c>
      <c r="E14" s="13">
        <v>95</v>
      </c>
      <c r="F14" s="43">
        <v>0</v>
      </c>
      <c r="G14" s="43">
        <v>0</v>
      </c>
      <c r="H14" s="43">
        <v>0</v>
      </c>
      <c r="I14" s="16">
        <f t="shared" si="2"/>
        <v>0</v>
      </c>
      <c r="J14" s="43">
        <v>0</v>
      </c>
      <c r="K14" s="43">
        <v>744</v>
      </c>
      <c r="L14" s="43">
        <v>0</v>
      </c>
      <c r="M14" s="43">
        <v>0</v>
      </c>
      <c r="N14" s="43">
        <v>744</v>
      </c>
      <c r="O14" s="16">
        <f t="shared" si="0"/>
        <v>0</v>
      </c>
      <c r="P14" s="43">
        <v>0</v>
      </c>
      <c r="Q14" s="43">
        <v>0</v>
      </c>
      <c r="R14" s="43">
        <v>0</v>
      </c>
      <c r="S14" s="43">
        <v>0</v>
      </c>
      <c r="T14" s="16">
        <f t="shared" si="1"/>
        <v>0</v>
      </c>
      <c r="U14">
        <v>0</v>
      </c>
      <c r="V14">
        <v>0</v>
      </c>
      <c r="W14">
        <v>1</v>
      </c>
      <c r="X14" s="43">
        <v>0</v>
      </c>
      <c r="Y14">
        <v>0</v>
      </c>
      <c r="Z14">
        <v>0</v>
      </c>
      <c r="AA14" s="43">
        <v>0</v>
      </c>
      <c r="AB14">
        <v>0</v>
      </c>
    </row>
    <row r="15" spans="1:28" s="1" customFormat="1" ht="15" collapsed="1">
      <c r="A15" s="1" t="s">
        <v>44</v>
      </c>
      <c r="B15" s="4" t="s">
        <v>45</v>
      </c>
      <c r="C15" s="5">
        <f>SUM(C3:C14)</f>
        <v>321685.4000000001</v>
      </c>
      <c r="D15" s="1">
        <f>SUM(D3:D14)</f>
        <v>8784</v>
      </c>
      <c r="E15" s="2">
        <f>AVERAGE(E3:E14)</f>
        <v>95</v>
      </c>
      <c r="F15" s="3">
        <f aca="true" t="shared" si="3" ref="F15:O15">SUM(F3:F14)</f>
        <v>4455.13</v>
      </c>
      <c r="G15" s="3">
        <f t="shared" si="3"/>
        <v>830.42</v>
      </c>
      <c r="H15" s="3">
        <f t="shared" si="3"/>
        <v>5285.55</v>
      </c>
      <c r="I15" s="3">
        <f>SUM(I3:I14)</f>
        <v>502127.25</v>
      </c>
      <c r="J15" s="3">
        <f t="shared" si="3"/>
        <v>0</v>
      </c>
      <c r="K15" s="3">
        <f t="shared" si="3"/>
        <v>3498.4500000000003</v>
      </c>
      <c r="L15" s="3">
        <f t="shared" si="3"/>
        <v>0</v>
      </c>
      <c r="M15" s="3">
        <f t="shared" si="3"/>
        <v>0</v>
      </c>
      <c r="N15" s="3">
        <f t="shared" si="3"/>
        <v>3498.4500000000003</v>
      </c>
      <c r="O15" s="3">
        <f t="shared" si="3"/>
        <v>0</v>
      </c>
      <c r="P15" s="3">
        <f>AVERAGE(P3:P14)</f>
        <v>50.596666666666664</v>
      </c>
      <c r="Q15" s="3">
        <f>AVERAGE(Q3:Q14)</f>
        <v>0</v>
      </c>
      <c r="R15" s="3">
        <f>AVERAGE(R3:R14)</f>
        <v>60.09583333333333</v>
      </c>
      <c r="S15" s="3">
        <f>AVERAGE(S3:S14)</f>
        <v>38.44833333333333</v>
      </c>
      <c r="T15" s="3">
        <f>AVERAGE(T3:T14)</f>
        <v>0</v>
      </c>
      <c r="U15" s="1">
        <f aca="true" t="shared" si="4" ref="U15:AB15">SUM(U3:U14)</f>
        <v>60</v>
      </c>
      <c r="V15" s="1">
        <f t="shared" si="4"/>
        <v>0</v>
      </c>
      <c r="W15" s="1">
        <f t="shared" si="4"/>
        <v>9</v>
      </c>
      <c r="X15" s="3">
        <f t="shared" si="4"/>
        <v>0</v>
      </c>
      <c r="Y15" s="1">
        <f t="shared" si="4"/>
        <v>0</v>
      </c>
      <c r="Z15" s="1">
        <f t="shared" si="4"/>
        <v>0</v>
      </c>
      <c r="AA15" s="3">
        <f t="shared" si="4"/>
        <v>0</v>
      </c>
      <c r="AB15" s="1">
        <f t="shared" si="4"/>
        <v>0</v>
      </c>
    </row>
    <row r="16" spans="1:28" ht="15" hidden="1" outlineLevel="1">
      <c r="A16" s="13" t="s">
        <v>46</v>
      </c>
      <c r="B16" s="14">
        <v>45292</v>
      </c>
      <c r="C16" s="15">
        <v>10104.4</v>
      </c>
      <c r="D16" s="13">
        <v>744</v>
      </c>
      <c r="E16" s="13">
        <v>95</v>
      </c>
      <c r="F16" s="43">
        <v>144.85</v>
      </c>
      <c r="G16" s="43">
        <v>29.15</v>
      </c>
      <c r="H16" s="43">
        <v>174</v>
      </c>
      <c r="I16" s="16">
        <f>E16*H16</f>
        <v>16530</v>
      </c>
      <c r="J16" s="43">
        <v>0</v>
      </c>
      <c r="K16" s="43">
        <v>570</v>
      </c>
      <c r="L16" s="43">
        <v>0</v>
      </c>
      <c r="M16" s="43">
        <v>0</v>
      </c>
      <c r="N16" s="43">
        <v>570</v>
      </c>
      <c r="O16" s="16">
        <f aca="true" t="shared" si="5" ref="O16:O27">(J16+M16)</f>
        <v>0</v>
      </c>
      <c r="P16" s="43">
        <v>19.47</v>
      </c>
      <c r="Q16" s="43">
        <v>0</v>
      </c>
      <c r="R16" s="43">
        <v>23.39</v>
      </c>
      <c r="S16" s="43">
        <v>14.3</v>
      </c>
      <c r="T16" s="16">
        <f aca="true" t="shared" si="6" ref="T16:T27">((J16+M16)/D16)*100%</f>
        <v>0</v>
      </c>
      <c r="U16">
        <v>5</v>
      </c>
      <c r="V16">
        <v>0</v>
      </c>
      <c r="W16">
        <v>1</v>
      </c>
      <c r="X16" s="43">
        <v>0</v>
      </c>
      <c r="Y16">
        <v>0</v>
      </c>
      <c r="Z16">
        <v>0</v>
      </c>
      <c r="AA16" s="43">
        <v>0</v>
      </c>
      <c r="AB16">
        <v>0</v>
      </c>
    </row>
    <row r="17" spans="1:28" ht="15" hidden="1" outlineLevel="1">
      <c r="A17" s="13" t="s">
        <v>46</v>
      </c>
      <c r="B17" s="14">
        <v>45324</v>
      </c>
      <c r="C17" s="15">
        <v>0</v>
      </c>
      <c r="D17" s="13">
        <v>696</v>
      </c>
      <c r="E17" s="13">
        <v>95</v>
      </c>
      <c r="F17" s="43">
        <v>0</v>
      </c>
      <c r="G17" s="43">
        <v>0</v>
      </c>
      <c r="H17" s="43">
        <v>0</v>
      </c>
      <c r="I17" s="16">
        <f aca="true" t="shared" si="7" ref="I17:I27">E17*H17</f>
        <v>0</v>
      </c>
      <c r="J17" s="43">
        <v>0</v>
      </c>
      <c r="K17" s="43">
        <v>696</v>
      </c>
      <c r="L17" s="43">
        <v>0</v>
      </c>
      <c r="M17" s="43">
        <v>0</v>
      </c>
      <c r="N17" s="43">
        <v>696</v>
      </c>
      <c r="O17" s="16">
        <f t="shared" si="5"/>
        <v>0</v>
      </c>
      <c r="P17" s="43">
        <v>0</v>
      </c>
      <c r="Q17" s="43">
        <v>0</v>
      </c>
      <c r="R17" s="43">
        <v>0</v>
      </c>
      <c r="S17" s="43">
        <v>0</v>
      </c>
      <c r="T17" s="16">
        <f t="shared" si="6"/>
        <v>0</v>
      </c>
      <c r="U17">
        <v>0</v>
      </c>
      <c r="V17">
        <v>0</v>
      </c>
      <c r="W17">
        <v>1</v>
      </c>
      <c r="X17" s="43">
        <v>0</v>
      </c>
      <c r="Y17">
        <v>0</v>
      </c>
      <c r="Z17">
        <v>0</v>
      </c>
      <c r="AA17" s="43">
        <v>0</v>
      </c>
      <c r="AB17">
        <v>0</v>
      </c>
    </row>
    <row r="18" spans="1:28" ht="15" hidden="1" outlineLevel="1">
      <c r="A18" s="13" t="s">
        <v>46</v>
      </c>
      <c r="B18" s="14">
        <v>45354</v>
      </c>
      <c r="C18" s="49">
        <v>0</v>
      </c>
      <c r="D18">
        <v>744</v>
      </c>
      <c r="E18">
        <v>95</v>
      </c>
      <c r="F18" s="43">
        <v>0</v>
      </c>
      <c r="G18" s="43">
        <v>0</v>
      </c>
      <c r="H18" s="43">
        <v>0</v>
      </c>
      <c r="I18" s="16">
        <f t="shared" si="7"/>
        <v>0</v>
      </c>
      <c r="J18" s="43">
        <v>0</v>
      </c>
      <c r="K18" s="43">
        <v>744</v>
      </c>
      <c r="L18" s="43">
        <v>0</v>
      </c>
      <c r="M18" s="43">
        <v>0</v>
      </c>
      <c r="N18" s="43">
        <v>744</v>
      </c>
      <c r="O18" s="16">
        <f t="shared" si="5"/>
        <v>0</v>
      </c>
      <c r="P18" s="43">
        <v>0</v>
      </c>
      <c r="Q18" s="43">
        <v>0</v>
      </c>
      <c r="R18" s="43">
        <v>0</v>
      </c>
      <c r="S18" s="43">
        <v>0</v>
      </c>
      <c r="T18" s="16">
        <f t="shared" si="6"/>
        <v>0</v>
      </c>
      <c r="U18">
        <v>0</v>
      </c>
      <c r="V18">
        <v>0</v>
      </c>
      <c r="W18">
        <v>1</v>
      </c>
      <c r="X18" s="43">
        <v>0</v>
      </c>
      <c r="Y18">
        <v>0</v>
      </c>
      <c r="Z18">
        <v>0</v>
      </c>
      <c r="AA18" s="43">
        <v>0</v>
      </c>
      <c r="AB18">
        <v>0</v>
      </c>
    </row>
    <row r="19" spans="1:28" ht="15" hidden="1" outlineLevel="1">
      <c r="A19" s="13" t="s">
        <v>46</v>
      </c>
      <c r="B19" s="14">
        <v>45020</v>
      </c>
      <c r="C19" s="15">
        <v>21784.7</v>
      </c>
      <c r="D19" s="13">
        <v>720</v>
      </c>
      <c r="E19" s="13">
        <v>95</v>
      </c>
      <c r="F19" s="43">
        <v>280.82</v>
      </c>
      <c r="G19" s="43">
        <v>429.18</v>
      </c>
      <c r="H19" s="43">
        <v>710</v>
      </c>
      <c r="I19" s="16">
        <f t="shared" si="7"/>
        <v>67450</v>
      </c>
      <c r="J19" s="43">
        <v>0</v>
      </c>
      <c r="K19" s="43">
        <v>0</v>
      </c>
      <c r="L19" s="43">
        <v>0</v>
      </c>
      <c r="M19" s="43">
        <v>10</v>
      </c>
      <c r="N19" s="43">
        <v>10</v>
      </c>
      <c r="O19" s="16">
        <f t="shared" si="5"/>
        <v>10</v>
      </c>
      <c r="P19" s="43">
        <v>39</v>
      </c>
      <c r="Q19" s="43">
        <v>0</v>
      </c>
      <c r="R19" s="43">
        <v>98.61</v>
      </c>
      <c r="S19" s="43">
        <v>31.85</v>
      </c>
      <c r="T19" s="16">
        <f t="shared" si="6"/>
        <v>0.013888888888888888</v>
      </c>
      <c r="U19">
        <v>3</v>
      </c>
      <c r="V19">
        <v>0</v>
      </c>
      <c r="W19">
        <v>0</v>
      </c>
      <c r="X19" s="43">
        <v>0</v>
      </c>
      <c r="Y19">
        <v>0</v>
      </c>
      <c r="Z19">
        <v>1</v>
      </c>
      <c r="AA19" s="43">
        <v>0</v>
      </c>
      <c r="AB19">
        <v>0</v>
      </c>
    </row>
    <row r="20" spans="1:28" ht="15" hidden="1" outlineLevel="1">
      <c r="A20" s="13" t="s">
        <v>46</v>
      </c>
      <c r="B20" s="14">
        <v>45051</v>
      </c>
      <c r="C20" s="15">
        <v>53506.4</v>
      </c>
      <c r="D20" s="13">
        <v>744</v>
      </c>
      <c r="E20" s="13">
        <v>95</v>
      </c>
      <c r="F20" s="43">
        <v>734.9</v>
      </c>
      <c r="G20" s="43">
        <v>0.07</v>
      </c>
      <c r="H20" s="43">
        <v>734.97</v>
      </c>
      <c r="I20" s="16">
        <f t="shared" si="7"/>
        <v>69822.15000000001</v>
      </c>
      <c r="J20" s="43">
        <v>0</v>
      </c>
      <c r="K20" s="43">
        <v>0</v>
      </c>
      <c r="L20" s="43">
        <v>0</v>
      </c>
      <c r="M20" s="43">
        <v>9.03</v>
      </c>
      <c r="N20" s="43">
        <v>9.03</v>
      </c>
      <c r="O20" s="16">
        <f t="shared" si="5"/>
        <v>9.03</v>
      </c>
      <c r="P20" s="43">
        <v>98.78</v>
      </c>
      <c r="Q20" s="43">
        <v>0</v>
      </c>
      <c r="R20" s="43">
        <v>98.79</v>
      </c>
      <c r="S20" s="43">
        <v>75.7</v>
      </c>
      <c r="T20" s="16">
        <f t="shared" si="6"/>
        <v>0.012137096774193548</v>
      </c>
      <c r="U20">
        <v>2</v>
      </c>
      <c r="V20">
        <v>0</v>
      </c>
      <c r="W20">
        <v>0</v>
      </c>
      <c r="X20" s="43">
        <v>0</v>
      </c>
      <c r="Y20">
        <v>0</v>
      </c>
      <c r="Z20">
        <v>1</v>
      </c>
      <c r="AA20" s="43">
        <v>0</v>
      </c>
      <c r="AB20">
        <v>0</v>
      </c>
    </row>
    <row r="21" spans="1:28" ht="15" hidden="1" outlineLevel="1">
      <c r="A21" s="13" t="s">
        <v>46</v>
      </c>
      <c r="B21" s="14">
        <v>45083</v>
      </c>
      <c r="C21" s="15">
        <v>50126.9</v>
      </c>
      <c r="D21" s="13">
        <v>720</v>
      </c>
      <c r="E21" s="13">
        <v>95</v>
      </c>
      <c r="F21" s="43">
        <v>709.15</v>
      </c>
      <c r="G21" s="43">
        <v>10.85</v>
      </c>
      <c r="H21" s="43">
        <v>720</v>
      </c>
      <c r="I21" s="16">
        <f t="shared" si="7"/>
        <v>68400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16">
        <f t="shared" si="5"/>
        <v>0</v>
      </c>
      <c r="P21" s="43">
        <v>98.49</v>
      </c>
      <c r="Q21" s="43">
        <v>0</v>
      </c>
      <c r="R21" s="43">
        <v>100</v>
      </c>
      <c r="S21" s="43">
        <v>73.29</v>
      </c>
      <c r="T21" s="16">
        <f t="shared" si="6"/>
        <v>0</v>
      </c>
      <c r="U21">
        <v>6</v>
      </c>
      <c r="V21">
        <v>0</v>
      </c>
      <c r="W21">
        <v>0</v>
      </c>
      <c r="X21" s="43">
        <v>0</v>
      </c>
      <c r="Y21">
        <v>0</v>
      </c>
      <c r="Z21">
        <v>0</v>
      </c>
      <c r="AA21" s="43">
        <v>0</v>
      </c>
      <c r="AB21">
        <v>0</v>
      </c>
    </row>
    <row r="22" spans="1:28" ht="15" hidden="1" outlineLevel="1">
      <c r="A22" s="13" t="s">
        <v>46</v>
      </c>
      <c r="B22" s="14">
        <v>45114</v>
      </c>
      <c r="C22" s="15">
        <v>50332.4</v>
      </c>
      <c r="D22" s="13">
        <v>744</v>
      </c>
      <c r="E22" s="13">
        <v>95</v>
      </c>
      <c r="F22" s="43">
        <v>689.18</v>
      </c>
      <c r="G22" s="43">
        <v>54.82</v>
      </c>
      <c r="H22" s="43">
        <v>744</v>
      </c>
      <c r="I22" s="16">
        <f t="shared" si="7"/>
        <v>70680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16">
        <f t="shared" si="5"/>
        <v>0</v>
      </c>
      <c r="P22" s="43">
        <v>92.63</v>
      </c>
      <c r="Q22" s="43">
        <v>0</v>
      </c>
      <c r="R22" s="43">
        <v>100</v>
      </c>
      <c r="S22" s="43">
        <v>71.21</v>
      </c>
      <c r="T22" s="16">
        <f t="shared" si="6"/>
        <v>0</v>
      </c>
      <c r="U22">
        <v>29</v>
      </c>
      <c r="V22">
        <v>0</v>
      </c>
      <c r="W22">
        <v>0</v>
      </c>
      <c r="X22" s="43">
        <v>0</v>
      </c>
      <c r="Y22">
        <v>0</v>
      </c>
      <c r="Z22">
        <v>0</v>
      </c>
      <c r="AA22" s="43">
        <v>0</v>
      </c>
      <c r="AB22">
        <v>0</v>
      </c>
    </row>
    <row r="23" spans="1:28" ht="15" hidden="1" outlineLevel="1">
      <c r="A23" s="13" t="s">
        <v>46</v>
      </c>
      <c r="B23" s="14">
        <v>45146</v>
      </c>
      <c r="C23" s="15">
        <v>47147.2</v>
      </c>
      <c r="D23" s="13">
        <v>744</v>
      </c>
      <c r="E23" s="13">
        <v>95</v>
      </c>
      <c r="F23" s="43">
        <v>637.53</v>
      </c>
      <c r="G23" s="43">
        <v>106.47</v>
      </c>
      <c r="H23" s="43">
        <v>744</v>
      </c>
      <c r="I23" s="16">
        <f t="shared" si="7"/>
        <v>70680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16">
        <f t="shared" si="5"/>
        <v>0</v>
      </c>
      <c r="P23" s="43">
        <v>85.69</v>
      </c>
      <c r="Q23" s="43">
        <v>0</v>
      </c>
      <c r="R23" s="43">
        <v>100</v>
      </c>
      <c r="S23" s="43">
        <v>66.7</v>
      </c>
      <c r="T23" s="16">
        <f t="shared" si="6"/>
        <v>0</v>
      </c>
      <c r="U23">
        <v>34</v>
      </c>
      <c r="V23">
        <v>0</v>
      </c>
      <c r="W23">
        <v>0</v>
      </c>
      <c r="X23" s="43">
        <v>0</v>
      </c>
      <c r="Y23">
        <v>0</v>
      </c>
      <c r="Z23">
        <v>0</v>
      </c>
      <c r="AA23" s="43">
        <v>0</v>
      </c>
      <c r="AB23">
        <v>0</v>
      </c>
    </row>
    <row r="24" spans="1:28" ht="15" hidden="1" outlineLevel="1">
      <c r="A24" s="13" t="s">
        <v>46</v>
      </c>
      <c r="B24" s="14">
        <v>45178</v>
      </c>
      <c r="C24" s="15">
        <v>28454.3</v>
      </c>
      <c r="D24" s="13">
        <v>720</v>
      </c>
      <c r="E24" s="13">
        <v>95</v>
      </c>
      <c r="F24" s="43">
        <v>414.73</v>
      </c>
      <c r="G24" s="43">
        <v>305.27</v>
      </c>
      <c r="H24" s="43">
        <v>720</v>
      </c>
      <c r="I24" s="16">
        <f t="shared" si="7"/>
        <v>68400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16">
        <f t="shared" si="5"/>
        <v>0</v>
      </c>
      <c r="P24" s="43">
        <v>57.6</v>
      </c>
      <c r="Q24" s="43">
        <v>0</v>
      </c>
      <c r="R24" s="43">
        <v>100</v>
      </c>
      <c r="S24" s="43">
        <v>41.6</v>
      </c>
      <c r="T24" s="16">
        <f t="shared" si="6"/>
        <v>0</v>
      </c>
      <c r="U24">
        <v>39</v>
      </c>
      <c r="V24">
        <v>0</v>
      </c>
      <c r="W24">
        <v>0</v>
      </c>
      <c r="X24" s="43">
        <v>0</v>
      </c>
      <c r="Y24">
        <v>0</v>
      </c>
      <c r="Z24">
        <v>0</v>
      </c>
      <c r="AA24" s="43">
        <v>0</v>
      </c>
      <c r="AB24">
        <v>0</v>
      </c>
    </row>
    <row r="25" spans="1:28" ht="15" hidden="1" outlineLevel="1">
      <c r="A25" s="13" t="s">
        <v>46</v>
      </c>
      <c r="B25" s="14">
        <v>45209</v>
      </c>
      <c r="C25" s="15">
        <v>32328</v>
      </c>
      <c r="D25" s="13">
        <v>744</v>
      </c>
      <c r="E25" s="13">
        <v>95</v>
      </c>
      <c r="F25" s="43">
        <v>457.22</v>
      </c>
      <c r="G25" s="43">
        <v>233.58</v>
      </c>
      <c r="H25" s="43">
        <v>690.8</v>
      </c>
      <c r="I25" s="16">
        <f t="shared" si="7"/>
        <v>65626</v>
      </c>
      <c r="J25" s="43">
        <v>10.17</v>
      </c>
      <c r="K25" s="43">
        <v>43.03</v>
      </c>
      <c r="L25" s="43">
        <v>0</v>
      </c>
      <c r="M25" s="43">
        <v>0</v>
      </c>
      <c r="N25" s="43">
        <v>53.2</v>
      </c>
      <c r="O25" s="16">
        <f t="shared" si="5"/>
        <v>10.17</v>
      </c>
      <c r="P25" s="43">
        <v>61.45</v>
      </c>
      <c r="Q25" s="43">
        <v>1.37</v>
      </c>
      <c r="R25" s="43">
        <v>92.85</v>
      </c>
      <c r="S25" s="43">
        <v>45.74</v>
      </c>
      <c r="T25" s="16">
        <f t="shared" si="6"/>
        <v>0.013669354838709678</v>
      </c>
      <c r="U25">
        <v>23</v>
      </c>
      <c r="V25">
        <v>2</v>
      </c>
      <c r="W25">
        <v>2</v>
      </c>
      <c r="X25" s="43">
        <v>0</v>
      </c>
      <c r="Y25">
        <v>0</v>
      </c>
      <c r="Z25">
        <v>0</v>
      </c>
      <c r="AA25" s="43">
        <v>0</v>
      </c>
      <c r="AB25">
        <v>0</v>
      </c>
    </row>
    <row r="26" spans="1:28" ht="15" hidden="1" outlineLevel="1">
      <c r="A26" s="13" t="s">
        <v>46</v>
      </c>
      <c r="B26" s="14">
        <v>45241</v>
      </c>
      <c r="C26" s="15">
        <v>46515.8</v>
      </c>
      <c r="D26" s="13">
        <v>720</v>
      </c>
      <c r="E26" s="13">
        <v>95</v>
      </c>
      <c r="F26" s="43">
        <v>596.27</v>
      </c>
      <c r="G26" s="43">
        <v>112.97</v>
      </c>
      <c r="H26" s="43">
        <v>709.24</v>
      </c>
      <c r="I26" s="16">
        <f t="shared" si="7"/>
        <v>67377.8</v>
      </c>
      <c r="J26" s="43">
        <v>0</v>
      </c>
      <c r="K26" s="43">
        <v>8.88</v>
      </c>
      <c r="L26" s="43">
        <v>0</v>
      </c>
      <c r="M26" s="43">
        <v>1.88</v>
      </c>
      <c r="N26" s="43">
        <v>10.76</v>
      </c>
      <c r="O26" s="16">
        <f t="shared" si="5"/>
        <v>1.88</v>
      </c>
      <c r="P26" s="43">
        <v>82.82</v>
      </c>
      <c r="Q26" s="43">
        <v>0</v>
      </c>
      <c r="R26" s="43">
        <v>98.51</v>
      </c>
      <c r="S26" s="43">
        <v>68.01</v>
      </c>
      <c r="T26" s="16">
        <f t="shared" si="6"/>
        <v>0.002611111111111111</v>
      </c>
      <c r="U26">
        <v>26</v>
      </c>
      <c r="V26">
        <v>0</v>
      </c>
      <c r="W26">
        <v>1</v>
      </c>
      <c r="X26" s="43">
        <v>0</v>
      </c>
      <c r="Y26">
        <v>0</v>
      </c>
      <c r="Z26">
        <v>1</v>
      </c>
      <c r="AA26" s="43">
        <v>0</v>
      </c>
      <c r="AB26">
        <v>0</v>
      </c>
    </row>
    <row r="27" spans="1:28" ht="15" hidden="1" outlineLevel="1">
      <c r="A27" s="13" t="s">
        <v>46</v>
      </c>
      <c r="B27" s="14">
        <v>45272</v>
      </c>
      <c r="C27" s="15">
        <v>53028.6</v>
      </c>
      <c r="D27" s="13">
        <v>744</v>
      </c>
      <c r="E27" s="13">
        <v>95</v>
      </c>
      <c r="F27" s="43">
        <v>717.62</v>
      </c>
      <c r="G27" s="43">
        <v>26.38</v>
      </c>
      <c r="H27" s="43">
        <v>744</v>
      </c>
      <c r="I27" s="16">
        <f t="shared" si="7"/>
        <v>70680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16">
        <f t="shared" si="5"/>
        <v>0</v>
      </c>
      <c r="P27" s="43">
        <v>96.45</v>
      </c>
      <c r="Q27" s="43">
        <v>0</v>
      </c>
      <c r="R27" s="43">
        <v>100</v>
      </c>
      <c r="S27" s="43">
        <v>75.03</v>
      </c>
      <c r="T27" s="16">
        <f t="shared" si="6"/>
        <v>0</v>
      </c>
      <c r="U27">
        <v>5</v>
      </c>
      <c r="V27">
        <v>0</v>
      </c>
      <c r="W27">
        <v>0</v>
      </c>
      <c r="X27" s="43">
        <v>0</v>
      </c>
      <c r="Y27">
        <v>0</v>
      </c>
      <c r="Z27">
        <v>0</v>
      </c>
      <c r="AA27" s="43">
        <v>0</v>
      </c>
      <c r="AB27">
        <v>0</v>
      </c>
    </row>
    <row r="28" spans="1:28" s="1" customFormat="1" ht="15" collapsed="1">
      <c r="A28" s="1" t="s">
        <v>46</v>
      </c>
      <c r="B28" s="4" t="s">
        <v>45</v>
      </c>
      <c r="C28" s="5">
        <f>SUM(C16:C27)</f>
        <v>393328.69999999995</v>
      </c>
      <c r="D28" s="1">
        <f>SUM(D16:D27)</f>
        <v>8784</v>
      </c>
      <c r="E28" s="2">
        <f>AVERAGE(E16:E27)</f>
        <v>95</v>
      </c>
      <c r="F28" s="3">
        <f aca="true" t="shared" si="8" ref="F28:O28">SUM(F16:F27)</f>
        <v>5382.2699999999995</v>
      </c>
      <c r="G28" s="3">
        <f t="shared" si="8"/>
        <v>1308.7400000000002</v>
      </c>
      <c r="H28" s="3">
        <f t="shared" si="8"/>
        <v>6691.01</v>
      </c>
      <c r="I28" s="3">
        <f>SUM(I16:I27)</f>
        <v>635645.9500000001</v>
      </c>
      <c r="J28" s="3">
        <f t="shared" si="8"/>
        <v>10.17</v>
      </c>
      <c r="K28" s="3">
        <f t="shared" si="8"/>
        <v>2061.9100000000003</v>
      </c>
      <c r="L28" s="3">
        <f t="shared" si="8"/>
        <v>0</v>
      </c>
      <c r="M28" s="3">
        <f t="shared" si="8"/>
        <v>20.91</v>
      </c>
      <c r="N28" s="3">
        <f t="shared" si="8"/>
        <v>2092.9900000000002</v>
      </c>
      <c r="O28" s="3">
        <f t="shared" si="8"/>
        <v>31.080000000000002</v>
      </c>
      <c r="P28" s="3">
        <f>AVERAGE(P16:P27)</f>
        <v>61.03166666666667</v>
      </c>
      <c r="Q28" s="3">
        <f>AVERAGE(Q16:Q27)</f>
        <v>0.11416666666666668</v>
      </c>
      <c r="R28" s="3">
        <f>AVERAGE(R16:R27)</f>
        <v>76.0125</v>
      </c>
      <c r="S28" s="3">
        <f>AVERAGE(S16:S27)</f>
        <v>46.95250000000001</v>
      </c>
      <c r="T28" s="3">
        <f>AVERAGE(T16:T27)</f>
        <v>0.0035255376344086025</v>
      </c>
      <c r="U28" s="1">
        <f aca="true" t="shared" si="9" ref="U28:AB28">SUM(U16:U27)</f>
        <v>172</v>
      </c>
      <c r="V28" s="1">
        <f t="shared" si="9"/>
        <v>2</v>
      </c>
      <c r="W28" s="1">
        <f t="shared" si="9"/>
        <v>6</v>
      </c>
      <c r="X28" s="3">
        <f t="shared" si="9"/>
        <v>0</v>
      </c>
      <c r="Y28" s="1">
        <f t="shared" si="9"/>
        <v>0</v>
      </c>
      <c r="Z28" s="1">
        <f t="shared" si="9"/>
        <v>3</v>
      </c>
      <c r="AA28" s="3">
        <f t="shared" si="9"/>
        <v>0</v>
      </c>
      <c r="AB28" s="1">
        <f t="shared" si="9"/>
        <v>0</v>
      </c>
    </row>
    <row r="29" spans="1:28" ht="15" hidden="1" outlineLevel="1">
      <c r="A29" s="13" t="s">
        <v>47</v>
      </c>
      <c r="B29" s="14">
        <v>45292</v>
      </c>
      <c r="C29" s="15">
        <v>51020.6</v>
      </c>
      <c r="D29" s="13">
        <v>744</v>
      </c>
      <c r="E29" s="13">
        <v>95</v>
      </c>
      <c r="F29" s="43">
        <v>744</v>
      </c>
      <c r="G29" s="43">
        <v>0</v>
      </c>
      <c r="H29" s="43">
        <v>744</v>
      </c>
      <c r="I29" s="16">
        <f>E29*H29</f>
        <v>70680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16">
        <f aca="true" t="shared" si="10" ref="O29:O40">(J29+M29)</f>
        <v>0</v>
      </c>
      <c r="P29" s="43">
        <v>100</v>
      </c>
      <c r="Q29" s="43">
        <v>0</v>
      </c>
      <c r="R29" s="43">
        <v>100</v>
      </c>
      <c r="S29" s="43">
        <v>72.19</v>
      </c>
      <c r="T29" s="16">
        <f aca="true" t="shared" si="11" ref="T29:T40">((J29+M29)/D29)*100%</f>
        <v>0</v>
      </c>
      <c r="U29">
        <v>0</v>
      </c>
      <c r="V29">
        <v>0</v>
      </c>
      <c r="W29">
        <v>0</v>
      </c>
      <c r="X29" s="43">
        <v>0</v>
      </c>
      <c r="Y29">
        <v>0</v>
      </c>
      <c r="Z29">
        <v>0</v>
      </c>
      <c r="AA29" s="43">
        <v>0</v>
      </c>
      <c r="AB29">
        <v>0</v>
      </c>
    </row>
    <row r="30" spans="1:28" ht="15" hidden="1" outlineLevel="1">
      <c r="A30" s="13" t="s">
        <v>47</v>
      </c>
      <c r="B30" s="14">
        <v>45324</v>
      </c>
      <c r="C30" s="15">
        <v>44900.1</v>
      </c>
      <c r="D30" s="13">
        <v>696</v>
      </c>
      <c r="E30" s="13">
        <v>95</v>
      </c>
      <c r="F30" s="43">
        <v>696</v>
      </c>
      <c r="G30" s="43">
        <v>0</v>
      </c>
      <c r="H30" s="43">
        <v>696</v>
      </c>
      <c r="I30" s="16">
        <f aca="true" t="shared" si="12" ref="I30:I40">E30*H30</f>
        <v>66120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16">
        <f t="shared" si="10"/>
        <v>0</v>
      </c>
      <c r="P30" s="43">
        <v>100</v>
      </c>
      <c r="Q30" s="43">
        <v>0</v>
      </c>
      <c r="R30" s="43">
        <v>100</v>
      </c>
      <c r="S30" s="43">
        <v>67.91</v>
      </c>
      <c r="T30" s="16">
        <f t="shared" si="11"/>
        <v>0</v>
      </c>
      <c r="U30">
        <v>0</v>
      </c>
      <c r="V30">
        <v>0</v>
      </c>
      <c r="W30">
        <v>0</v>
      </c>
      <c r="X30" s="43">
        <v>0</v>
      </c>
      <c r="Y30">
        <v>0</v>
      </c>
      <c r="Z30">
        <v>0</v>
      </c>
      <c r="AA30" s="43">
        <v>0</v>
      </c>
      <c r="AB30">
        <v>0</v>
      </c>
    </row>
    <row r="31" spans="1:28" ht="15" hidden="1" outlineLevel="1">
      <c r="A31" s="13" t="s">
        <v>47</v>
      </c>
      <c r="B31" s="14">
        <v>45354</v>
      </c>
      <c r="C31" s="49">
        <v>49130.3</v>
      </c>
      <c r="D31">
        <v>744</v>
      </c>
      <c r="E31">
        <v>95</v>
      </c>
      <c r="F31" s="43">
        <v>732.22</v>
      </c>
      <c r="G31" s="43">
        <v>11.78</v>
      </c>
      <c r="H31" s="43">
        <v>744</v>
      </c>
      <c r="I31" s="16">
        <f t="shared" si="12"/>
        <v>70680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16">
        <f t="shared" si="10"/>
        <v>0</v>
      </c>
      <c r="P31" s="43">
        <v>98.42</v>
      </c>
      <c r="Q31" s="43">
        <v>0</v>
      </c>
      <c r="R31" s="43">
        <v>100</v>
      </c>
      <c r="S31" s="43">
        <v>69.51</v>
      </c>
      <c r="T31" s="16">
        <f t="shared" si="11"/>
        <v>0</v>
      </c>
      <c r="U31">
        <v>1</v>
      </c>
      <c r="V31">
        <v>0</v>
      </c>
      <c r="W31">
        <v>0</v>
      </c>
      <c r="X31" s="43">
        <v>0</v>
      </c>
      <c r="Y31">
        <v>0</v>
      </c>
      <c r="Z31">
        <v>0</v>
      </c>
      <c r="AA31" s="43">
        <v>0</v>
      </c>
      <c r="AB31">
        <v>0</v>
      </c>
    </row>
    <row r="32" spans="1:28" ht="15" hidden="1" outlineLevel="1">
      <c r="A32" s="13" t="s">
        <v>47</v>
      </c>
      <c r="B32" s="14">
        <v>45020</v>
      </c>
      <c r="C32" s="15">
        <v>49130.4</v>
      </c>
      <c r="D32" s="13">
        <v>720</v>
      </c>
      <c r="E32" s="13">
        <v>95</v>
      </c>
      <c r="F32" s="43">
        <v>710.7</v>
      </c>
      <c r="G32" s="43">
        <v>0</v>
      </c>
      <c r="H32" s="43">
        <v>710.7</v>
      </c>
      <c r="I32" s="16">
        <f t="shared" si="12"/>
        <v>67516.5</v>
      </c>
      <c r="J32" s="43">
        <v>0</v>
      </c>
      <c r="K32" s="43">
        <v>0</v>
      </c>
      <c r="L32" s="43">
        <v>0</v>
      </c>
      <c r="M32" s="43">
        <v>9.3</v>
      </c>
      <c r="N32" s="43">
        <v>9.3</v>
      </c>
      <c r="O32" s="16">
        <f t="shared" si="10"/>
        <v>9.3</v>
      </c>
      <c r="P32" s="43">
        <v>98.71</v>
      </c>
      <c r="Q32" s="43">
        <v>0</v>
      </c>
      <c r="R32" s="43">
        <v>98.71</v>
      </c>
      <c r="S32" s="43">
        <v>71.83</v>
      </c>
      <c r="T32" s="16">
        <f t="shared" si="11"/>
        <v>0.012916666666666668</v>
      </c>
      <c r="U32">
        <v>0</v>
      </c>
      <c r="V32">
        <v>0</v>
      </c>
      <c r="W32">
        <v>0</v>
      </c>
      <c r="X32" s="43">
        <v>0</v>
      </c>
      <c r="Y32">
        <v>0</v>
      </c>
      <c r="Z32">
        <v>1</v>
      </c>
      <c r="AA32" s="43">
        <v>0</v>
      </c>
      <c r="AB32">
        <v>0</v>
      </c>
    </row>
    <row r="33" spans="1:28" ht="15" hidden="1" outlineLevel="1">
      <c r="A33" s="13" t="s">
        <v>47</v>
      </c>
      <c r="B33" s="14">
        <v>45051</v>
      </c>
      <c r="C33" s="15">
        <v>52749</v>
      </c>
      <c r="D33" s="13">
        <v>744</v>
      </c>
      <c r="E33" s="13">
        <v>95</v>
      </c>
      <c r="F33" s="43">
        <v>737.25</v>
      </c>
      <c r="G33" s="43">
        <v>1.22</v>
      </c>
      <c r="H33" s="43">
        <v>738.47</v>
      </c>
      <c r="I33" s="16">
        <f t="shared" si="12"/>
        <v>70154.65000000001</v>
      </c>
      <c r="J33" s="43">
        <v>0</v>
      </c>
      <c r="K33" s="43">
        <v>0</v>
      </c>
      <c r="L33" s="43">
        <v>0</v>
      </c>
      <c r="M33" s="43">
        <v>5.53</v>
      </c>
      <c r="N33" s="43">
        <v>5.53</v>
      </c>
      <c r="O33" s="16">
        <f t="shared" si="10"/>
        <v>5.53</v>
      </c>
      <c r="P33" s="43">
        <v>99.09</v>
      </c>
      <c r="Q33" s="43">
        <v>0</v>
      </c>
      <c r="R33" s="43">
        <v>99.26</v>
      </c>
      <c r="S33" s="43">
        <v>74.63</v>
      </c>
      <c r="T33" s="16">
        <f t="shared" si="11"/>
        <v>0.007432795698924731</v>
      </c>
      <c r="U33">
        <v>3</v>
      </c>
      <c r="V33">
        <v>0</v>
      </c>
      <c r="W33">
        <v>0</v>
      </c>
      <c r="X33" s="43">
        <v>0</v>
      </c>
      <c r="Y33">
        <v>0</v>
      </c>
      <c r="Z33">
        <v>2</v>
      </c>
      <c r="AA33" s="43">
        <v>0</v>
      </c>
      <c r="AB33">
        <v>0</v>
      </c>
    </row>
    <row r="34" spans="1:28" ht="15" hidden="1" outlineLevel="1">
      <c r="A34" s="13" t="s">
        <v>47</v>
      </c>
      <c r="B34" s="14">
        <v>45083</v>
      </c>
      <c r="C34" s="15">
        <v>49500.4</v>
      </c>
      <c r="D34" s="13">
        <v>720</v>
      </c>
      <c r="E34" s="13">
        <v>95</v>
      </c>
      <c r="F34" s="43">
        <v>719.4</v>
      </c>
      <c r="G34" s="43">
        <v>0.6</v>
      </c>
      <c r="H34" s="43">
        <v>720</v>
      </c>
      <c r="I34" s="16">
        <f t="shared" si="12"/>
        <v>68400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16">
        <f t="shared" si="10"/>
        <v>0</v>
      </c>
      <c r="P34" s="43">
        <v>99.92</v>
      </c>
      <c r="Q34" s="43">
        <v>0</v>
      </c>
      <c r="R34" s="43">
        <v>100</v>
      </c>
      <c r="S34" s="43">
        <v>72.37</v>
      </c>
      <c r="T34" s="16">
        <f t="shared" si="11"/>
        <v>0</v>
      </c>
      <c r="U34">
        <v>1</v>
      </c>
      <c r="V34">
        <v>0</v>
      </c>
      <c r="W34">
        <v>0</v>
      </c>
      <c r="X34" s="43">
        <v>0</v>
      </c>
      <c r="Y34">
        <v>0</v>
      </c>
      <c r="Z34">
        <v>0</v>
      </c>
      <c r="AA34" s="43">
        <v>0</v>
      </c>
      <c r="AB34">
        <v>0</v>
      </c>
    </row>
    <row r="35" spans="1:28" ht="15" hidden="1" outlineLevel="1">
      <c r="A35" s="13" t="s">
        <v>47</v>
      </c>
      <c r="B35" s="14">
        <v>45114</v>
      </c>
      <c r="C35" s="15">
        <v>53064.1</v>
      </c>
      <c r="D35" s="13">
        <v>744</v>
      </c>
      <c r="E35" s="13">
        <v>95</v>
      </c>
      <c r="F35" s="43">
        <v>744</v>
      </c>
      <c r="G35" s="43">
        <v>0</v>
      </c>
      <c r="H35" s="43">
        <v>744</v>
      </c>
      <c r="I35" s="16">
        <f t="shared" si="12"/>
        <v>70680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16">
        <f t="shared" si="10"/>
        <v>0</v>
      </c>
      <c r="P35" s="43">
        <v>100</v>
      </c>
      <c r="Q35" s="43">
        <v>0</v>
      </c>
      <c r="R35" s="43">
        <v>100</v>
      </c>
      <c r="S35" s="43">
        <v>75.08</v>
      </c>
      <c r="T35" s="16">
        <f t="shared" si="11"/>
        <v>0</v>
      </c>
      <c r="U35">
        <v>0</v>
      </c>
      <c r="V35">
        <v>0</v>
      </c>
      <c r="W35">
        <v>0</v>
      </c>
      <c r="X35" s="43">
        <v>0</v>
      </c>
      <c r="Y35">
        <v>0</v>
      </c>
      <c r="Z35">
        <v>0</v>
      </c>
      <c r="AA35" s="43">
        <v>0</v>
      </c>
      <c r="AB35">
        <v>0</v>
      </c>
    </row>
    <row r="36" spans="1:28" ht="15" hidden="1" outlineLevel="1">
      <c r="A36" s="13" t="s">
        <v>47</v>
      </c>
      <c r="B36" s="14">
        <v>45146</v>
      </c>
      <c r="C36" s="15">
        <v>53557.6</v>
      </c>
      <c r="D36" s="13">
        <v>744</v>
      </c>
      <c r="E36" s="13">
        <v>95</v>
      </c>
      <c r="F36" s="43">
        <v>744</v>
      </c>
      <c r="G36" s="43">
        <v>0</v>
      </c>
      <c r="H36" s="43">
        <v>744</v>
      </c>
      <c r="I36" s="16">
        <f t="shared" si="12"/>
        <v>70680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16">
        <f t="shared" si="10"/>
        <v>0</v>
      </c>
      <c r="P36" s="43">
        <v>100</v>
      </c>
      <c r="Q36" s="43">
        <v>0</v>
      </c>
      <c r="R36" s="43">
        <v>100</v>
      </c>
      <c r="S36" s="43">
        <v>75.78</v>
      </c>
      <c r="T36" s="16">
        <f t="shared" si="11"/>
        <v>0</v>
      </c>
      <c r="U36">
        <v>0</v>
      </c>
      <c r="V36">
        <v>0</v>
      </c>
      <c r="W36">
        <v>0</v>
      </c>
      <c r="X36" s="43">
        <v>0</v>
      </c>
      <c r="Y36">
        <v>0</v>
      </c>
      <c r="Z36">
        <v>0</v>
      </c>
      <c r="AA36" s="43">
        <v>0</v>
      </c>
      <c r="AB36">
        <v>0</v>
      </c>
    </row>
    <row r="37" spans="1:28" ht="15" hidden="1" outlineLevel="1">
      <c r="A37" s="13" t="s">
        <v>47</v>
      </c>
      <c r="B37" s="14">
        <v>45178</v>
      </c>
      <c r="C37" s="15">
        <v>45079.6</v>
      </c>
      <c r="D37" s="13">
        <v>720</v>
      </c>
      <c r="E37" s="13">
        <v>95</v>
      </c>
      <c r="F37" s="43">
        <v>720</v>
      </c>
      <c r="G37" s="43">
        <v>0</v>
      </c>
      <c r="H37" s="43">
        <v>720</v>
      </c>
      <c r="I37" s="16">
        <f t="shared" si="12"/>
        <v>68400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16">
        <f t="shared" si="10"/>
        <v>0</v>
      </c>
      <c r="P37" s="43">
        <v>100</v>
      </c>
      <c r="Q37" s="43">
        <v>0</v>
      </c>
      <c r="R37" s="43">
        <v>100</v>
      </c>
      <c r="S37" s="43">
        <v>65.91</v>
      </c>
      <c r="T37" s="16">
        <f t="shared" si="11"/>
        <v>0</v>
      </c>
      <c r="U37">
        <v>0</v>
      </c>
      <c r="V37">
        <v>0</v>
      </c>
      <c r="W37">
        <v>0</v>
      </c>
      <c r="X37" s="43">
        <v>0</v>
      </c>
      <c r="Y37">
        <v>0</v>
      </c>
      <c r="Z37">
        <v>0</v>
      </c>
      <c r="AA37" s="43">
        <v>0</v>
      </c>
      <c r="AB37">
        <v>0</v>
      </c>
    </row>
    <row r="38" spans="1:28" ht="15" hidden="1" outlineLevel="1">
      <c r="A38" s="13" t="s">
        <v>47</v>
      </c>
      <c r="B38" s="14">
        <v>45209</v>
      </c>
      <c r="C38" s="15">
        <v>41646.5</v>
      </c>
      <c r="D38" s="13">
        <v>744</v>
      </c>
      <c r="E38" s="13">
        <v>95</v>
      </c>
      <c r="F38" s="43">
        <v>630.1</v>
      </c>
      <c r="G38" s="43">
        <v>8.98</v>
      </c>
      <c r="H38" s="43">
        <v>639.08</v>
      </c>
      <c r="I38" s="16">
        <f t="shared" si="12"/>
        <v>60712.600000000006</v>
      </c>
      <c r="J38" s="43">
        <v>0</v>
      </c>
      <c r="K38" s="43">
        <v>104.92</v>
      </c>
      <c r="L38" s="43">
        <v>0</v>
      </c>
      <c r="M38" s="43">
        <v>0</v>
      </c>
      <c r="N38" s="43">
        <v>104.92</v>
      </c>
      <c r="O38" s="16">
        <f t="shared" si="10"/>
        <v>0</v>
      </c>
      <c r="P38" s="43">
        <v>84.69</v>
      </c>
      <c r="Q38" s="43">
        <v>0</v>
      </c>
      <c r="R38" s="43">
        <v>85.9</v>
      </c>
      <c r="S38" s="43">
        <v>58.92</v>
      </c>
      <c r="T38" s="16">
        <f t="shared" si="11"/>
        <v>0</v>
      </c>
      <c r="U38">
        <v>2</v>
      </c>
      <c r="V38">
        <v>0</v>
      </c>
      <c r="W38">
        <v>1</v>
      </c>
      <c r="X38" s="43">
        <v>0</v>
      </c>
      <c r="Y38">
        <v>0</v>
      </c>
      <c r="Z38">
        <v>0</v>
      </c>
      <c r="AA38" s="43">
        <v>0</v>
      </c>
      <c r="AB38">
        <v>0</v>
      </c>
    </row>
    <row r="39" spans="1:28" ht="15" hidden="1" outlineLevel="1">
      <c r="A39" s="13" t="s">
        <v>47</v>
      </c>
      <c r="B39" s="14">
        <v>45241</v>
      </c>
      <c r="C39" s="15">
        <v>53190.7</v>
      </c>
      <c r="D39" s="13">
        <v>720</v>
      </c>
      <c r="E39" s="13">
        <v>95</v>
      </c>
      <c r="F39" s="43">
        <v>710.6</v>
      </c>
      <c r="G39" s="43">
        <v>3.8</v>
      </c>
      <c r="H39" s="43">
        <v>714.4</v>
      </c>
      <c r="I39" s="16">
        <f t="shared" si="12"/>
        <v>67868</v>
      </c>
      <c r="J39" s="43">
        <v>0</v>
      </c>
      <c r="K39" s="43">
        <v>0</v>
      </c>
      <c r="L39" s="43">
        <v>0</v>
      </c>
      <c r="M39" s="43">
        <v>5.6</v>
      </c>
      <c r="N39" s="43">
        <v>5.6</v>
      </c>
      <c r="O39" s="16">
        <f t="shared" si="10"/>
        <v>5.6</v>
      </c>
      <c r="P39" s="43">
        <v>98.69</v>
      </c>
      <c r="Q39" s="43">
        <v>0</v>
      </c>
      <c r="R39" s="43">
        <v>99.22</v>
      </c>
      <c r="S39" s="43">
        <v>77.76</v>
      </c>
      <c r="T39" s="16">
        <f t="shared" si="11"/>
        <v>0.0077777777777777776</v>
      </c>
      <c r="U39">
        <v>2</v>
      </c>
      <c r="V39">
        <v>0</v>
      </c>
      <c r="W39">
        <v>0</v>
      </c>
      <c r="X39" s="43">
        <v>0</v>
      </c>
      <c r="Y39">
        <v>0</v>
      </c>
      <c r="Z39">
        <v>1</v>
      </c>
      <c r="AA39" s="43">
        <v>0</v>
      </c>
      <c r="AB39">
        <v>0</v>
      </c>
    </row>
    <row r="40" spans="1:28" ht="15" hidden="1" outlineLevel="1">
      <c r="A40" s="13" t="s">
        <v>47</v>
      </c>
      <c r="B40" s="14">
        <v>45272</v>
      </c>
      <c r="C40" s="15">
        <v>52374.3</v>
      </c>
      <c r="D40" s="13">
        <v>744</v>
      </c>
      <c r="E40" s="13">
        <v>95</v>
      </c>
      <c r="F40" s="43">
        <v>741.83</v>
      </c>
      <c r="G40" s="43">
        <v>2.17</v>
      </c>
      <c r="H40" s="43">
        <v>744</v>
      </c>
      <c r="I40" s="16">
        <f t="shared" si="12"/>
        <v>70680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16">
        <f t="shared" si="10"/>
        <v>0</v>
      </c>
      <c r="P40" s="43">
        <v>99.71</v>
      </c>
      <c r="Q40" s="43">
        <v>0</v>
      </c>
      <c r="R40" s="43">
        <v>100</v>
      </c>
      <c r="S40" s="43">
        <v>74.1</v>
      </c>
      <c r="T40" s="16">
        <f t="shared" si="11"/>
        <v>0</v>
      </c>
      <c r="U40">
        <v>1</v>
      </c>
      <c r="V40">
        <v>0</v>
      </c>
      <c r="W40">
        <v>0</v>
      </c>
      <c r="X40" s="43">
        <v>0</v>
      </c>
      <c r="Y40">
        <v>0</v>
      </c>
      <c r="Z40">
        <v>0</v>
      </c>
      <c r="AA40" s="43">
        <v>0</v>
      </c>
      <c r="AB40">
        <v>0</v>
      </c>
    </row>
    <row r="41" spans="1:28" s="1" customFormat="1" ht="15" collapsed="1">
      <c r="A41" s="1" t="s">
        <v>47</v>
      </c>
      <c r="B41" s="4" t="s">
        <v>45</v>
      </c>
      <c r="C41" s="5">
        <f>SUM(C29:C40)</f>
        <v>595343.6</v>
      </c>
      <c r="D41" s="1">
        <f>SUM(D29:D40)</f>
        <v>8784</v>
      </c>
      <c r="E41" s="2">
        <f>AVERAGE(E29:E40)</f>
        <v>95</v>
      </c>
      <c r="F41" s="3">
        <f aca="true" t="shared" si="13" ref="F41:O41">SUM(F29:F40)</f>
        <v>8630.1</v>
      </c>
      <c r="G41" s="3">
        <f t="shared" si="13"/>
        <v>28.549999999999997</v>
      </c>
      <c r="H41" s="3">
        <f t="shared" si="13"/>
        <v>8658.65</v>
      </c>
      <c r="I41" s="3">
        <f>SUM(I29:I40)</f>
        <v>822571.75</v>
      </c>
      <c r="J41" s="3">
        <f t="shared" si="13"/>
        <v>0</v>
      </c>
      <c r="K41" s="3">
        <f t="shared" si="13"/>
        <v>104.92</v>
      </c>
      <c r="L41" s="3">
        <f t="shared" si="13"/>
        <v>0</v>
      </c>
      <c r="M41" s="3">
        <f t="shared" si="13"/>
        <v>20.43</v>
      </c>
      <c r="N41" s="3">
        <f t="shared" si="13"/>
        <v>125.35</v>
      </c>
      <c r="O41" s="3">
        <f t="shared" si="13"/>
        <v>20.43</v>
      </c>
      <c r="P41" s="3">
        <f>AVERAGE(P29:P40)</f>
        <v>98.26916666666666</v>
      </c>
      <c r="Q41" s="3">
        <f>AVERAGE(Q29:Q40)</f>
        <v>0</v>
      </c>
      <c r="R41" s="3">
        <f>AVERAGE(R29:R40)</f>
        <v>98.59083333333332</v>
      </c>
      <c r="S41" s="3">
        <f>AVERAGE(S29:S40)</f>
        <v>71.3325</v>
      </c>
      <c r="T41" s="3">
        <f>AVERAGE(T29:T40)</f>
        <v>0.002343936678614098</v>
      </c>
      <c r="U41" s="1">
        <f aca="true" t="shared" si="14" ref="U41:AB41">SUM(U29:U40)</f>
        <v>10</v>
      </c>
      <c r="V41" s="1">
        <f t="shared" si="14"/>
        <v>0</v>
      </c>
      <c r="W41" s="1">
        <f t="shared" si="14"/>
        <v>1</v>
      </c>
      <c r="X41" s="3">
        <f t="shared" si="14"/>
        <v>0</v>
      </c>
      <c r="Y41" s="1">
        <f t="shared" si="14"/>
        <v>0</v>
      </c>
      <c r="Z41" s="1">
        <f t="shared" si="14"/>
        <v>4</v>
      </c>
      <c r="AA41" s="3">
        <f t="shared" si="14"/>
        <v>0</v>
      </c>
      <c r="AB41" s="1">
        <f t="shared" si="14"/>
        <v>0</v>
      </c>
    </row>
    <row r="42" spans="1:28" ht="15" hidden="1" outlineLevel="1">
      <c r="A42" s="13" t="s">
        <v>48</v>
      </c>
      <c r="B42" s="14">
        <v>45292</v>
      </c>
      <c r="C42" s="15">
        <v>43821.1</v>
      </c>
      <c r="D42" s="13">
        <v>744</v>
      </c>
      <c r="E42" s="13">
        <v>95</v>
      </c>
      <c r="F42" s="43">
        <v>602.98</v>
      </c>
      <c r="G42" s="43">
        <v>141.02</v>
      </c>
      <c r="H42" s="43">
        <v>744</v>
      </c>
      <c r="I42" s="16">
        <f>E42*H42</f>
        <v>70680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16">
        <f aca="true" t="shared" si="15" ref="O42:O53">(J42+M42)</f>
        <v>0</v>
      </c>
      <c r="P42" s="43">
        <v>81.05</v>
      </c>
      <c r="Q42" s="43">
        <v>0</v>
      </c>
      <c r="R42" s="43">
        <v>100</v>
      </c>
      <c r="S42" s="43">
        <v>62</v>
      </c>
      <c r="T42" s="16">
        <f aca="true" t="shared" si="16" ref="T42:T53">((J42+M42)/D42)*100%</f>
        <v>0</v>
      </c>
      <c r="U42">
        <v>11</v>
      </c>
      <c r="V42">
        <v>0</v>
      </c>
      <c r="W42">
        <v>0</v>
      </c>
      <c r="X42" s="43">
        <v>0</v>
      </c>
      <c r="Y42">
        <v>0</v>
      </c>
      <c r="Z42">
        <v>0</v>
      </c>
      <c r="AA42" s="43">
        <v>0</v>
      </c>
      <c r="AB42">
        <v>0</v>
      </c>
    </row>
    <row r="43" spans="1:28" ht="15" hidden="1" outlineLevel="1">
      <c r="A43" s="13" t="s">
        <v>48</v>
      </c>
      <c r="B43" s="14">
        <v>45324</v>
      </c>
      <c r="C43" s="15">
        <v>26272.4</v>
      </c>
      <c r="D43" s="13">
        <v>696</v>
      </c>
      <c r="E43" s="13">
        <v>95</v>
      </c>
      <c r="F43" s="43">
        <v>367.88</v>
      </c>
      <c r="G43" s="43">
        <v>328.12</v>
      </c>
      <c r="H43" s="43">
        <v>696</v>
      </c>
      <c r="I43" s="16">
        <f aca="true" t="shared" si="17" ref="I43:I53">E43*H43</f>
        <v>66120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16">
        <f t="shared" si="15"/>
        <v>0</v>
      </c>
      <c r="P43" s="43">
        <v>52.86</v>
      </c>
      <c r="Q43" s="43">
        <v>0</v>
      </c>
      <c r="R43" s="43">
        <v>100</v>
      </c>
      <c r="S43" s="43">
        <v>39.73</v>
      </c>
      <c r="T43" s="16">
        <f t="shared" si="16"/>
        <v>0</v>
      </c>
      <c r="U43">
        <v>5</v>
      </c>
      <c r="V43">
        <v>0</v>
      </c>
      <c r="W43">
        <v>0</v>
      </c>
      <c r="X43" s="43">
        <v>0</v>
      </c>
      <c r="Y43">
        <v>0</v>
      </c>
      <c r="Z43">
        <v>0</v>
      </c>
      <c r="AA43" s="43">
        <v>0</v>
      </c>
      <c r="AB43">
        <v>0</v>
      </c>
    </row>
    <row r="44" spans="1:28" ht="15" hidden="1" outlineLevel="1">
      <c r="A44" s="13" t="s">
        <v>48</v>
      </c>
      <c r="B44" s="14">
        <v>45354</v>
      </c>
      <c r="C44" s="49">
        <v>33838.5</v>
      </c>
      <c r="D44">
        <v>744</v>
      </c>
      <c r="E44">
        <v>95</v>
      </c>
      <c r="F44" s="43">
        <v>470.3</v>
      </c>
      <c r="G44" s="43">
        <v>273.7</v>
      </c>
      <c r="H44" s="43">
        <v>744</v>
      </c>
      <c r="I44" s="16">
        <f t="shared" si="17"/>
        <v>70680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16">
        <f t="shared" si="15"/>
        <v>0</v>
      </c>
      <c r="P44" s="43">
        <v>63.21</v>
      </c>
      <c r="Q44" s="43">
        <v>0</v>
      </c>
      <c r="R44" s="43">
        <v>100</v>
      </c>
      <c r="S44" s="43">
        <v>47.88</v>
      </c>
      <c r="T44" s="16">
        <f t="shared" si="16"/>
        <v>0</v>
      </c>
      <c r="U44">
        <v>9</v>
      </c>
      <c r="V44">
        <v>0</v>
      </c>
      <c r="W44">
        <v>0</v>
      </c>
      <c r="X44" s="43">
        <v>0</v>
      </c>
      <c r="Y44">
        <v>0</v>
      </c>
      <c r="Z44">
        <v>0</v>
      </c>
      <c r="AA44" s="43">
        <v>0</v>
      </c>
      <c r="AB44">
        <v>0</v>
      </c>
    </row>
    <row r="45" spans="1:28" ht="15" hidden="1" outlineLevel="1">
      <c r="A45" s="13" t="s">
        <v>48</v>
      </c>
      <c r="B45" s="14">
        <v>45020</v>
      </c>
      <c r="C45" s="15">
        <v>4040.5</v>
      </c>
      <c r="D45" s="13">
        <v>720</v>
      </c>
      <c r="E45" s="13">
        <v>95</v>
      </c>
      <c r="F45" s="43">
        <v>55.75</v>
      </c>
      <c r="G45" s="43">
        <v>664.25</v>
      </c>
      <c r="H45" s="43">
        <v>720</v>
      </c>
      <c r="I45" s="16">
        <f t="shared" si="17"/>
        <v>68400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16">
        <f t="shared" si="15"/>
        <v>0</v>
      </c>
      <c r="P45" s="43">
        <v>7.74</v>
      </c>
      <c r="Q45" s="43">
        <v>0</v>
      </c>
      <c r="R45" s="43">
        <v>100</v>
      </c>
      <c r="S45" s="43">
        <v>5.91</v>
      </c>
      <c r="T45" s="16">
        <f t="shared" si="16"/>
        <v>0</v>
      </c>
      <c r="U45">
        <v>9</v>
      </c>
      <c r="V45">
        <v>0</v>
      </c>
      <c r="W45">
        <v>0</v>
      </c>
      <c r="X45" s="43">
        <v>0</v>
      </c>
      <c r="Y45">
        <v>0</v>
      </c>
      <c r="Z45">
        <v>0</v>
      </c>
      <c r="AA45" s="43">
        <v>0</v>
      </c>
      <c r="AB45">
        <v>0</v>
      </c>
    </row>
    <row r="46" spans="1:28" ht="15" hidden="1" outlineLevel="1">
      <c r="A46" s="13" t="s">
        <v>48</v>
      </c>
      <c r="B46" s="14">
        <v>45051</v>
      </c>
      <c r="C46" s="15">
        <v>54247.5</v>
      </c>
      <c r="D46" s="13">
        <v>744</v>
      </c>
      <c r="E46" s="13">
        <v>95</v>
      </c>
      <c r="F46" s="43">
        <v>744</v>
      </c>
      <c r="G46" s="43">
        <v>0</v>
      </c>
      <c r="H46" s="43">
        <v>744</v>
      </c>
      <c r="I46" s="16">
        <f t="shared" si="17"/>
        <v>70680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16">
        <f t="shared" si="15"/>
        <v>0</v>
      </c>
      <c r="P46" s="43">
        <v>100</v>
      </c>
      <c r="Q46" s="43">
        <v>0</v>
      </c>
      <c r="R46" s="43">
        <v>100</v>
      </c>
      <c r="S46" s="43">
        <v>76.75</v>
      </c>
      <c r="T46" s="16">
        <f t="shared" si="16"/>
        <v>0</v>
      </c>
      <c r="U46">
        <v>0</v>
      </c>
      <c r="V46">
        <v>0</v>
      </c>
      <c r="W46">
        <v>0</v>
      </c>
      <c r="X46" s="43">
        <v>0</v>
      </c>
      <c r="Y46">
        <v>0</v>
      </c>
      <c r="Z46">
        <v>0</v>
      </c>
      <c r="AA46" s="43">
        <v>0</v>
      </c>
      <c r="AB46">
        <v>0</v>
      </c>
    </row>
    <row r="47" spans="1:28" ht="15" hidden="1" outlineLevel="1">
      <c r="A47" s="13" t="s">
        <v>48</v>
      </c>
      <c r="B47" s="14">
        <v>45083</v>
      </c>
      <c r="C47" s="15">
        <v>49066.8</v>
      </c>
      <c r="D47" s="13">
        <v>720</v>
      </c>
      <c r="E47" s="13">
        <v>95</v>
      </c>
      <c r="F47" s="43">
        <v>694.67</v>
      </c>
      <c r="G47" s="43">
        <v>25.33</v>
      </c>
      <c r="H47" s="43">
        <v>720</v>
      </c>
      <c r="I47" s="16">
        <f t="shared" si="17"/>
        <v>68400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16">
        <f t="shared" si="15"/>
        <v>0</v>
      </c>
      <c r="P47" s="43">
        <v>96.48</v>
      </c>
      <c r="Q47" s="43">
        <v>0</v>
      </c>
      <c r="R47" s="43">
        <v>100</v>
      </c>
      <c r="S47" s="43">
        <v>71.74</v>
      </c>
      <c r="T47" s="16">
        <f t="shared" si="16"/>
        <v>0</v>
      </c>
      <c r="U47">
        <v>13</v>
      </c>
      <c r="V47">
        <v>0</v>
      </c>
      <c r="W47">
        <v>0</v>
      </c>
      <c r="X47" s="43">
        <v>0</v>
      </c>
      <c r="Y47">
        <v>0</v>
      </c>
      <c r="Z47">
        <v>0</v>
      </c>
      <c r="AA47" s="43">
        <v>0</v>
      </c>
      <c r="AB47">
        <v>0</v>
      </c>
    </row>
    <row r="48" spans="1:28" ht="15" hidden="1" outlineLevel="1">
      <c r="A48" s="13" t="s">
        <v>48</v>
      </c>
      <c r="B48" s="14">
        <v>45114</v>
      </c>
      <c r="C48" s="15">
        <v>46460.8</v>
      </c>
      <c r="D48" s="13">
        <v>744</v>
      </c>
      <c r="E48" s="13">
        <v>95</v>
      </c>
      <c r="F48" s="43">
        <v>637.42</v>
      </c>
      <c r="G48" s="43">
        <v>106.58</v>
      </c>
      <c r="H48" s="43">
        <v>744</v>
      </c>
      <c r="I48" s="16">
        <f t="shared" si="17"/>
        <v>70680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16">
        <f t="shared" si="15"/>
        <v>0</v>
      </c>
      <c r="P48" s="43">
        <v>85.67</v>
      </c>
      <c r="Q48" s="43">
        <v>0</v>
      </c>
      <c r="R48" s="43">
        <v>100</v>
      </c>
      <c r="S48" s="43">
        <v>65.73</v>
      </c>
      <c r="T48" s="16">
        <f t="shared" si="16"/>
        <v>0</v>
      </c>
      <c r="U48">
        <v>32</v>
      </c>
      <c r="V48">
        <v>0</v>
      </c>
      <c r="W48">
        <v>0</v>
      </c>
      <c r="X48" s="43">
        <v>0</v>
      </c>
      <c r="Y48">
        <v>0</v>
      </c>
      <c r="Z48">
        <v>0</v>
      </c>
      <c r="AA48" s="43">
        <v>0</v>
      </c>
      <c r="AB48">
        <v>0</v>
      </c>
    </row>
    <row r="49" spans="1:28" ht="15" hidden="1" outlineLevel="1">
      <c r="A49" s="13" t="s">
        <v>48</v>
      </c>
      <c r="B49" s="14">
        <v>45146</v>
      </c>
      <c r="C49" s="15">
        <v>44278.9</v>
      </c>
      <c r="D49" s="13">
        <v>744</v>
      </c>
      <c r="E49" s="13">
        <v>95</v>
      </c>
      <c r="F49" s="43">
        <v>600.32</v>
      </c>
      <c r="G49" s="43">
        <v>143.68</v>
      </c>
      <c r="H49" s="43">
        <v>744</v>
      </c>
      <c r="I49" s="16">
        <f t="shared" si="17"/>
        <v>70680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16">
        <f t="shared" si="15"/>
        <v>0</v>
      </c>
      <c r="P49" s="43">
        <v>80.69</v>
      </c>
      <c r="Q49" s="43">
        <v>0</v>
      </c>
      <c r="R49" s="43">
        <v>100</v>
      </c>
      <c r="S49" s="43">
        <v>62.65</v>
      </c>
      <c r="T49" s="16">
        <f t="shared" si="16"/>
        <v>0</v>
      </c>
      <c r="U49">
        <v>38</v>
      </c>
      <c r="V49">
        <v>0</v>
      </c>
      <c r="W49">
        <v>0</v>
      </c>
      <c r="X49" s="43">
        <v>0</v>
      </c>
      <c r="Y49">
        <v>0</v>
      </c>
      <c r="Z49">
        <v>0</v>
      </c>
      <c r="AA49" s="43">
        <v>0</v>
      </c>
      <c r="AB49">
        <v>0</v>
      </c>
    </row>
    <row r="50" spans="1:28" ht="15" hidden="1" outlineLevel="1">
      <c r="A50" s="13" t="s">
        <v>48</v>
      </c>
      <c r="B50" s="14">
        <v>45178</v>
      </c>
      <c r="C50" s="15">
        <v>12406</v>
      </c>
      <c r="D50" s="13">
        <v>720</v>
      </c>
      <c r="E50" s="13">
        <v>95</v>
      </c>
      <c r="F50" s="43">
        <v>175.42</v>
      </c>
      <c r="G50" s="43">
        <v>544.58</v>
      </c>
      <c r="H50" s="43">
        <v>720</v>
      </c>
      <c r="I50" s="16">
        <f t="shared" si="17"/>
        <v>68400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16">
        <f t="shared" si="15"/>
        <v>0</v>
      </c>
      <c r="P50" s="43">
        <v>24.36</v>
      </c>
      <c r="Q50" s="43">
        <v>0</v>
      </c>
      <c r="R50" s="43">
        <v>100</v>
      </c>
      <c r="S50" s="43">
        <v>18.14</v>
      </c>
      <c r="T50" s="16">
        <f t="shared" si="16"/>
        <v>0</v>
      </c>
      <c r="U50">
        <v>27</v>
      </c>
      <c r="V50">
        <v>0</v>
      </c>
      <c r="W50">
        <v>0</v>
      </c>
      <c r="X50" s="43">
        <v>0</v>
      </c>
      <c r="Y50">
        <v>0</v>
      </c>
      <c r="Z50">
        <v>0</v>
      </c>
      <c r="AA50" s="43">
        <v>0</v>
      </c>
      <c r="AB50">
        <v>0</v>
      </c>
    </row>
    <row r="51" spans="1:28" ht="15" hidden="1" outlineLevel="1">
      <c r="A51" s="13" t="s">
        <v>48</v>
      </c>
      <c r="B51" s="14">
        <v>45209</v>
      </c>
      <c r="C51" s="15">
        <v>21316.7</v>
      </c>
      <c r="D51" s="13">
        <v>744</v>
      </c>
      <c r="E51" s="13">
        <v>95</v>
      </c>
      <c r="F51" s="43">
        <v>297.5</v>
      </c>
      <c r="G51" s="43">
        <v>341.58</v>
      </c>
      <c r="H51" s="43">
        <v>639.08</v>
      </c>
      <c r="I51" s="16">
        <f t="shared" si="17"/>
        <v>60712.600000000006</v>
      </c>
      <c r="J51" s="43">
        <v>0</v>
      </c>
      <c r="K51" s="43">
        <v>104.92</v>
      </c>
      <c r="L51" s="43">
        <v>0</v>
      </c>
      <c r="M51" s="43">
        <v>0</v>
      </c>
      <c r="N51" s="43">
        <v>104.92</v>
      </c>
      <c r="O51" s="16">
        <f t="shared" si="15"/>
        <v>0</v>
      </c>
      <c r="P51" s="43">
        <v>39.99</v>
      </c>
      <c r="Q51" s="43">
        <v>0</v>
      </c>
      <c r="R51" s="43">
        <v>85.9</v>
      </c>
      <c r="S51" s="43">
        <v>30.16</v>
      </c>
      <c r="T51" s="16">
        <f t="shared" si="16"/>
        <v>0</v>
      </c>
      <c r="U51">
        <v>21</v>
      </c>
      <c r="V51">
        <v>0</v>
      </c>
      <c r="W51">
        <v>1</v>
      </c>
      <c r="X51" s="43">
        <v>0</v>
      </c>
      <c r="Y51">
        <v>0</v>
      </c>
      <c r="Z51">
        <v>0</v>
      </c>
      <c r="AA51" s="43">
        <v>0</v>
      </c>
      <c r="AB51">
        <v>0</v>
      </c>
    </row>
    <row r="52" spans="1:28" ht="15" hidden="1" outlineLevel="1">
      <c r="A52" s="13" t="s">
        <v>48</v>
      </c>
      <c r="B52" s="14">
        <v>45241</v>
      </c>
      <c r="C52" s="15">
        <v>42496.7</v>
      </c>
      <c r="D52" s="13">
        <v>720</v>
      </c>
      <c r="E52" s="13">
        <v>95</v>
      </c>
      <c r="F52" s="43">
        <v>541.65</v>
      </c>
      <c r="G52" s="43">
        <v>169.63</v>
      </c>
      <c r="H52" s="43">
        <v>711.28</v>
      </c>
      <c r="I52" s="16">
        <f t="shared" si="17"/>
        <v>67571.59999999999</v>
      </c>
      <c r="J52" s="43">
        <v>0</v>
      </c>
      <c r="K52" s="43">
        <v>0</v>
      </c>
      <c r="L52" s="43">
        <v>0.72</v>
      </c>
      <c r="M52" s="43">
        <v>8</v>
      </c>
      <c r="N52" s="43">
        <v>8.72</v>
      </c>
      <c r="O52" s="16">
        <f t="shared" si="15"/>
        <v>8</v>
      </c>
      <c r="P52" s="43">
        <v>75.23</v>
      </c>
      <c r="Q52" s="43">
        <v>0</v>
      </c>
      <c r="R52" s="43">
        <v>98.79</v>
      </c>
      <c r="S52" s="43">
        <v>62.13</v>
      </c>
      <c r="T52" s="16">
        <f t="shared" si="16"/>
        <v>0.011111111111111112</v>
      </c>
      <c r="U52">
        <v>19</v>
      </c>
      <c r="V52">
        <v>0</v>
      </c>
      <c r="W52">
        <v>0</v>
      </c>
      <c r="X52" s="43">
        <v>0</v>
      </c>
      <c r="Y52">
        <v>0</v>
      </c>
      <c r="Z52">
        <v>1</v>
      </c>
      <c r="AA52" s="43">
        <v>0.72</v>
      </c>
      <c r="AB52">
        <v>1</v>
      </c>
    </row>
    <row r="53" spans="1:28" ht="15" hidden="1" outlineLevel="1">
      <c r="A53" s="13" t="s">
        <v>48</v>
      </c>
      <c r="B53" s="14">
        <v>45272</v>
      </c>
      <c r="C53" s="15">
        <v>42827.9</v>
      </c>
      <c r="D53" s="13">
        <v>744</v>
      </c>
      <c r="E53" s="13">
        <v>95</v>
      </c>
      <c r="F53" s="43">
        <v>574.93</v>
      </c>
      <c r="G53" s="43">
        <v>169.07</v>
      </c>
      <c r="H53" s="43">
        <v>744</v>
      </c>
      <c r="I53" s="16">
        <f t="shared" si="17"/>
        <v>70680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16">
        <f t="shared" si="15"/>
        <v>0</v>
      </c>
      <c r="P53" s="43">
        <v>77.28</v>
      </c>
      <c r="Q53" s="43">
        <v>0</v>
      </c>
      <c r="R53" s="43">
        <v>100</v>
      </c>
      <c r="S53" s="43">
        <v>60.59</v>
      </c>
      <c r="T53" s="16">
        <f t="shared" si="16"/>
        <v>0</v>
      </c>
      <c r="U53">
        <v>15</v>
      </c>
      <c r="V53">
        <v>0</v>
      </c>
      <c r="W53">
        <v>0</v>
      </c>
      <c r="X53" s="43">
        <v>0</v>
      </c>
      <c r="Y53">
        <v>0</v>
      </c>
      <c r="Z53">
        <v>0</v>
      </c>
      <c r="AA53" s="43">
        <v>0</v>
      </c>
      <c r="AB53">
        <v>0</v>
      </c>
    </row>
    <row r="54" spans="1:28" s="1" customFormat="1" ht="15" collapsed="1">
      <c r="A54" s="1" t="s">
        <v>48</v>
      </c>
      <c r="B54" s="4" t="s">
        <v>45</v>
      </c>
      <c r="C54" s="5">
        <f>SUM(C42:C53)</f>
        <v>421073.80000000005</v>
      </c>
      <c r="D54" s="1">
        <f>SUM(D42:D53)</f>
        <v>8784</v>
      </c>
      <c r="E54" s="2">
        <f>AVERAGE(E42:E53)</f>
        <v>95</v>
      </c>
      <c r="F54" s="3">
        <f>SUM(F42:F53)</f>
        <v>5762.82</v>
      </c>
      <c r="G54" s="3">
        <f>SUM(G42:G53)</f>
        <v>2907.54</v>
      </c>
      <c r="H54" s="3">
        <f>SUM(H42:H53)</f>
        <v>8670.36</v>
      </c>
      <c r="I54" s="3">
        <f>SUM(I42:I53)</f>
        <v>823684.2</v>
      </c>
      <c r="J54" s="3">
        <f aca="true" t="shared" si="18" ref="J54:O54">SUM(J42:J53)</f>
        <v>0</v>
      </c>
      <c r="K54" s="3">
        <f t="shared" si="18"/>
        <v>104.92</v>
      </c>
      <c r="L54" s="3">
        <f t="shared" si="18"/>
        <v>0.72</v>
      </c>
      <c r="M54" s="3">
        <f t="shared" si="18"/>
        <v>8</v>
      </c>
      <c r="N54" s="3">
        <f t="shared" si="18"/>
        <v>113.64</v>
      </c>
      <c r="O54" s="3">
        <f t="shared" si="18"/>
        <v>8</v>
      </c>
      <c r="P54" s="3">
        <f>AVERAGE(P42:P53)</f>
        <v>65.38000000000001</v>
      </c>
      <c r="Q54" s="3">
        <f>AVERAGE(Q42:Q53)</f>
        <v>0</v>
      </c>
      <c r="R54" s="3">
        <f>AVERAGE(R42:R53)</f>
        <v>98.72416666666668</v>
      </c>
      <c r="S54" s="3">
        <f>AVERAGE(S42:S53)</f>
        <v>50.28416666666667</v>
      </c>
      <c r="T54" s="3">
        <f>AVERAGE(T42:T53)</f>
        <v>0.000925925925925926</v>
      </c>
      <c r="U54" s="1">
        <f aca="true" t="shared" si="19" ref="U54:AB54">SUM(U42:U53)</f>
        <v>199</v>
      </c>
      <c r="V54" s="1">
        <f t="shared" si="19"/>
        <v>0</v>
      </c>
      <c r="W54" s="1">
        <f t="shared" si="19"/>
        <v>1</v>
      </c>
      <c r="X54" s="3">
        <f t="shared" si="19"/>
        <v>0</v>
      </c>
      <c r="Y54" s="1">
        <f t="shared" si="19"/>
        <v>0</v>
      </c>
      <c r="Z54" s="1">
        <f t="shared" si="19"/>
        <v>1</v>
      </c>
      <c r="AA54" s="3">
        <f t="shared" si="19"/>
        <v>0.72</v>
      </c>
      <c r="AB54" s="1">
        <f t="shared" si="19"/>
        <v>1</v>
      </c>
    </row>
    <row r="55" spans="1:28" ht="15" hidden="1" outlineLevel="1">
      <c r="A55" s="13" t="s">
        <v>49</v>
      </c>
      <c r="B55" s="14">
        <v>45292</v>
      </c>
      <c r="C55" s="15">
        <v>37975.7</v>
      </c>
      <c r="D55" s="13">
        <v>744</v>
      </c>
      <c r="E55" s="13">
        <v>95</v>
      </c>
      <c r="F55" s="43">
        <v>557.5</v>
      </c>
      <c r="G55" s="43">
        <v>186.5</v>
      </c>
      <c r="H55" s="43">
        <v>744</v>
      </c>
      <c r="I55" s="16">
        <f>E55*H55</f>
        <v>70680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16">
        <f aca="true" t="shared" si="20" ref="O55:O66">(J55+M55)</f>
        <v>0</v>
      </c>
      <c r="P55" s="43">
        <v>74.93</v>
      </c>
      <c r="Q55" s="43">
        <v>0</v>
      </c>
      <c r="R55" s="43">
        <v>100</v>
      </c>
      <c r="S55" s="43">
        <v>53.73</v>
      </c>
      <c r="T55" s="16">
        <f aca="true" t="shared" si="21" ref="T55:T66">((J55+M55)/D55)*100%</f>
        <v>0</v>
      </c>
      <c r="U55">
        <v>6</v>
      </c>
      <c r="V55">
        <v>0</v>
      </c>
      <c r="W55">
        <v>0</v>
      </c>
      <c r="X55" s="43">
        <v>0</v>
      </c>
      <c r="Y55">
        <v>0</v>
      </c>
      <c r="Z55">
        <v>0</v>
      </c>
      <c r="AA55" s="43">
        <v>0</v>
      </c>
      <c r="AB55">
        <v>0</v>
      </c>
    </row>
    <row r="56" spans="1:28" ht="15" hidden="1" outlineLevel="1">
      <c r="A56" s="13" t="s">
        <v>49</v>
      </c>
      <c r="B56" s="14">
        <v>45324</v>
      </c>
      <c r="C56" s="15">
        <v>22223.5</v>
      </c>
      <c r="D56" s="13">
        <v>696</v>
      </c>
      <c r="E56" s="13">
        <v>95</v>
      </c>
      <c r="F56" s="43">
        <v>363.5</v>
      </c>
      <c r="G56" s="43">
        <v>332.5</v>
      </c>
      <c r="H56" s="43">
        <v>696</v>
      </c>
      <c r="I56" s="16">
        <f aca="true" t="shared" si="22" ref="I56:I66">E56*H56</f>
        <v>66120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16">
        <f t="shared" si="20"/>
        <v>0</v>
      </c>
      <c r="P56" s="43">
        <v>52.23</v>
      </c>
      <c r="Q56" s="43">
        <v>0</v>
      </c>
      <c r="R56" s="43">
        <v>100</v>
      </c>
      <c r="S56" s="43">
        <v>33.61</v>
      </c>
      <c r="T56" s="16">
        <f t="shared" si="21"/>
        <v>0</v>
      </c>
      <c r="U56">
        <v>3</v>
      </c>
      <c r="V56">
        <v>0</v>
      </c>
      <c r="W56">
        <v>0</v>
      </c>
      <c r="X56" s="43">
        <v>0</v>
      </c>
      <c r="Y56">
        <v>0</v>
      </c>
      <c r="Z56">
        <v>0</v>
      </c>
      <c r="AA56" s="43">
        <v>0</v>
      </c>
      <c r="AB56">
        <v>0</v>
      </c>
    </row>
    <row r="57" spans="1:28" ht="15" hidden="1" outlineLevel="1">
      <c r="A57" s="13" t="s">
        <v>49</v>
      </c>
      <c r="B57" s="14">
        <v>45354</v>
      </c>
      <c r="C57" s="49">
        <v>37525.2</v>
      </c>
      <c r="D57">
        <v>744</v>
      </c>
      <c r="E57">
        <v>95</v>
      </c>
      <c r="F57" s="43">
        <v>547.1</v>
      </c>
      <c r="G57" s="43">
        <v>196.9</v>
      </c>
      <c r="H57" s="43">
        <v>744</v>
      </c>
      <c r="I57" s="16">
        <f t="shared" si="22"/>
        <v>70680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16">
        <f t="shared" si="20"/>
        <v>0</v>
      </c>
      <c r="P57" s="43">
        <v>73.53</v>
      </c>
      <c r="Q57" s="43">
        <v>0</v>
      </c>
      <c r="R57" s="43">
        <v>100</v>
      </c>
      <c r="S57" s="43">
        <v>53.09</v>
      </c>
      <c r="T57" s="16">
        <f t="shared" si="21"/>
        <v>0</v>
      </c>
      <c r="U57">
        <v>3</v>
      </c>
      <c r="V57">
        <v>0</v>
      </c>
      <c r="W57">
        <v>0</v>
      </c>
      <c r="X57" s="43">
        <v>0</v>
      </c>
      <c r="Y57">
        <v>0</v>
      </c>
      <c r="Z57">
        <v>0</v>
      </c>
      <c r="AA57" s="43">
        <v>0</v>
      </c>
      <c r="AB57">
        <v>0</v>
      </c>
    </row>
    <row r="58" spans="1:28" ht="15" hidden="1" outlineLevel="1">
      <c r="A58" s="13" t="s">
        <v>49</v>
      </c>
      <c r="B58" s="14">
        <v>45020</v>
      </c>
      <c r="C58" s="15">
        <v>30372.2</v>
      </c>
      <c r="D58" s="13">
        <v>720</v>
      </c>
      <c r="E58" s="13">
        <v>95</v>
      </c>
      <c r="F58" s="43">
        <v>464.9</v>
      </c>
      <c r="G58" s="43">
        <v>255.1</v>
      </c>
      <c r="H58" s="43">
        <v>720</v>
      </c>
      <c r="I58" s="16">
        <f t="shared" si="22"/>
        <v>68400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16">
        <f t="shared" si="20"/>
        <v>0</v>
      </c>
      <c r="P58" s="43">
        <v>64.57</v>
      </c>
      <c r="Q58" s="43">
        <v>0</v>
      </c>
      <c r="R58" s="43">
        <v>100</v>
      </c>
      <c r="S58" s="43">
        <v>44.4</v>
      </c>
      <c r="T58" s="16">
        <f t="shared" si="21"/>
        <v>0</v>
      </c>
      <c r="U58">
        <v>1</v>
      </c>
      <c r="V58">
        <v>0</v>
      </c>
      <c r="W58">
        <v>0</v>
      </c>
      <c r="X58" s="43">
        <v>0</v>
      </c>
      <c r="Y58">
        <v>0</v>
      </c>
      <c r="Z58">
        <v>0</v>
      </c>
      <c r="AA58" s="43">
        <v>0</v>
      </c>
      <c r="AB58">
        <v>0</v>
      </c>
    </row>
    <row r="59" spans="1:28" ht="15" hidden="1" outlineLevel="1">
      <c r="A59" s="13" t="s">
        <v>49</v>
      </c>
      <c r="B59" s="14">
        <v>45051</v>
      </c>
      <c r="C59" s="15">
        <v>54770.6</v>
      </c>
      <c r="D59" s="13">
        <v>744</v>
      </c>
      <c r="E59" s="13">
        <v>95</v>
      </c>
      <c r="F59" s="43">
        <v>739.42</v>
      </c>
      <c r="G59" s="43">
        <v>4.58</v>
      </c>
      <c r="H59" s="43">
        <v>744</v>
      </c>
      <c r="I59" s="16">
        <f t="shared" si="22"/>
        <v>70680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16">
        <f t="shared" si="20"/>
        <v>0</v>
      </c>
      <c r="P59" s="43">
        <v>99.38</v>
      </c>
      <c r="Q59" s="43">
        <v>0</v>
      </c>
      <c r="R59" s="43">
        <v>100</v>
      </c>
      <c r="S59" s="43">
        <v>77.49</v>
      </c>
      <c r="T59" s="16">
        <f t="shared" si="21"/>
        <v>0</v>
      </c>
      <c r="U59">
        <v>4</v>
      </c>
      <c r="V59">
        <v>0</v>
      </c>
      <c r="W59">
        <v>0</v>
      </c>
      <c r="X59" s="43">
        <v>0</v>
      </c>
      <c r="Y59">
        <v>0</v>
      </c>
      <c r="Z59">
        <v>0</v>
      </c>
      <c r="AA59" s="43">
        <v>0</v>
      </c>
      <c r="AB59">
        <v>0</v>
      </c>
    </row>
    <row r="60" spans="1:28" ht="15" hidden="1" outlineLevel="1">
      <c r="A60" s="13" t="s">
        <v>49</v>
      </c>
      <c r="B60" s="14">
        <v>45083</v>
      </c>
      <c r="C60" s="15">
        <v>45688.6</v>
      </c>
      <c r="D60" s="13">
        <v>720</v>
      </c>
      <c r="E60" s="13">
        <v>95</v>
      </c>
      <c r="F60" s="43">
        <v>656.6</v>
      </c>
      <c r="G60" s="43">
        <v>63.4</v>
      </c>
      <c r="H60" s="43">
        <v>720</v>
      </c>
      <c r="I60" s="16">
        <f t="shared" si="22"/>
        <v>68400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16">
        <f t="shared" si="20"/>
        <v>0</v>
      </c>
      <c r="P60" s="43">
        <v>91.19</v>
      </c>
      <c r="Q60" s="43">
        <v>0</v>
      </c>
      <c r="R60" s="43">
        <v>100</v>
      </c>
      <c r="S60" s="43">
        <v>66.8</v>
      </c>
      <c r="T60" s="16">
        <f t="shared" si="21"/>
        <v>0</v>
      </c>
      <c r="U60">
        <v>18</v>
      </c>
      <c r="V60">
        <v>0</v>
      </c>
      <c r="W60">
        <v>0</v>
      </c>
      <c r="X60" s="43">
        <v>0</v>
      </c>
      <c r="Y60">
        <v>0</v>
      </c>
      <c r="Z60">
        <v>0</v>
      </c>
      <c r="AA60" s="43">
        <v>0</v>
      </c>
      <c r="AB60">
        <v>0</v>
      </c>
    </row>
    <row r="61" spans="1:28" ht="15" hidden="1" outlineLevel="1">
      <c r="A61" s="13" t="s">
        <v>49</v>
      </c>
      <c r="B61" s="14">
        <v>45114</v>
      </c>
      <c r="C61" s="15">
        <v>34521.4</v>
      </c>
      <c r="D61" s="13">
        <v>744</v>
      </c>
      <c r="E61" s="13">
        <v>95</v>
      </c>
      <c r="F61" s="43">
        <v>478.33</v>
      </c>
      <c r="G61" s="43">
        <v>265.67</v>
      </c>
      <c r="H61" s="43">
        <v>744</v>
      </c>
      <c r="I61" s="16">
        <f t="shared" si="22"/>
        <v>70680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16">
        <f t="shared" si="20"/>
        <v>0</v>
      </c>
      <c r="P61" s="43">
        <v>64.29</v>
      </c>
      <c r="Q61" s="43">
        <v>0</v>
      </c>
      <c r="R61" s="43">
        <v>100</v>
      </c>
      <c r="S61" s="43">
        <v>48.84</v>
      </c>
      <c r="T61" s="16">
        <f t="shared" si="21"/>
        <v>0</v>
      </c>
      <c r="U61">
        <v>29</v>
      </c>
      <c r="V61">
        <v>0</v>
      </c>
      <c r="W61">
        <v>0</v>
      </c>
      <c r="X61" s="43">
        <v>0</v>
      </c>
      <c r="Y61">
        <v>0</v>
      </c>
      <c r="Z61">
        <v>0</v>
      </c>
      <c r="AA61" s="43">
        <v>0</v>
      </c>
      <c r="AB61">
        <v>0</v>
      </c>
    </row>
    <row r="62" spans="1:28" ht="15" hidden="1" outlineLevel="1">
      <c r="A62" s="13" t="s">
        <v>49</v>
      </c>
      <c r="B62" s="14">
        <v>45146</v>
      </c>
      <c r="C62" s="15">
        <v>38621.7</v>
      </c>
      <c r="D62" s="13">
        <v>744</v>
      </c>
      <c r="E62" s="13">
        <v>95</v>
      </c>
      <c r="F62" s="43">
        <v>523.97</v>
      </c>
      <c r="G62" s="43">
        <v>220.03</v>
      </c>
      <c r="H62" s="43">
        <v>744</v>
      </c>
      <c r="I62" s="16">
        <f t="shared" si="22"/>
        <v>70680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16">
        <f t="shared" si="20"/>
        <v>0</v>
      </c>
      <c r="P62" s="43">
        <v>70.43</v>
      </c>
      <c r="Q62" s="43">
        <v>0</v>
      </c>
      <c r="R62" s="43">
        <v>100</v>
      </c>
      <c r="S62" s="43">
        <v>54.64</v>
      </c>
      <c r="T62" s="16">
        <f t="shared" si="21"/>
        <v>0</v>
      </c>
      <c r="U62">
        <v>32</v>
      </c>
      <c r="V62">
        <v>0</v>
      </c>
      <c r="W62">
        <v>0</v>
      </c>
      <c r="X62" s="43">
        <v>0</v>
      </c>
      <c r="Y62">
        <v>0</v>
      </c>
      <c r="Z62">
        <v>0</v>
      </c>
      <c r="AA62" s="43">
        <v>0</v>
      </c>
      <c r="AB62">
        <v>0</v>
      </c>
    </row>
    <row r="63" spans="1:28" ht="15" hidden="1" outlineLevel="1">
      <c r="A63" s="13" t="s">
        <v>49</v>
      </c>
      <c r="B63" s="14">
        <v>45178</v>
      </c>
      <c r="C63" s="15">
        <v>24643.1</v>
      </c>
      <c r="D63" s="13">
        <v>720</v>
      </c>
      <c r="E63" s="13">
        <v>95</v>
      </c>
      <c r="F63" s="43">
        <v>386.4</v>
      </c>
      <c r="G63" s="43">
        <v>333.6</v>
      </c>
      <c r="H63" s="43">
        <v>720</v>
      </c>
      <c r="I63" s="16">
        <f t="shared" si="22"/>
        <v>68400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16">
        <f t="shared" si="20"/>
        <v>0</v>
      </c>
      <c r="P63" s="43">
        <v>53.67</v>
      </c>
      <c r="Q63" s="43">
        <v>0</v>
      </c>
      <c r="R63" s="43">
        <v>100</v>
      </c>
      <c r="S63" s="43">
        <v>36.03</v>
      </c>
      <c r="T63" s="16">
        <f t="shared" si="21"/>
        <v>0</v>
      </c>
      <c r="U63">
        <v>12</v>
      </c>
      <c r="V63">
        <v>0</v>
      </c>
      <c r="W63">
        <v>0</v>
      </c>
      <c r="X63" s="43">
        <v>0</v>
      </c>
      <c r="Y63">
        <v>0</v>
      </c>
      <c r="Z63">
        <v>0</v>
      </c>
      <c r="AA63" s="43">
        <v>0</v>
      </c>
      <c r="AB63">
        <v>0</v>
      </c>
    </row>
    <row r="64" spans="1:28" ht="15" hidden="1" outlineLevel="1">
      <c r="A64" s="13" t="s">
        <v>49</v>
      </c>
      <c r="B64" s="14">
        <v>45209</v>
      </c>
      <c r="C64" s="15">
        <v>37929.4</v>
      </c>
      <c r="D64" s="13">
        <v>744</v>
      </c>
      <c r="E64" s="13">
        <v>95</v>
      </c>
      <c r="F64" s="43">
        <v>570.83</v>
      </c>
      <c r="G64" s="43">
        <v>173.17</v>
      </c>
      <c r="H64" s="43">
        <v>744</v>
      </c>
      <c r="I64" s="16">
        <f t="shared" si="22"/>
        <v>70680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16">
        <f t="shared" si="20"/>
        <v>0</v>
      </c>
      <c r="P64" s="43">
        <v>76.72</v>
      </c>
      <c r="Q64" s="43">
        <v>0</v>
      </c>
      <c r="R64" s="43">
        <v>100</v>
      </c>
      <c r="S64" s="43">
        <v>53.66</v>
      </c>
      <c r="T64" s="16">
        <f t="shared" si="21"/>
        <v>0</v>
      </c>
      <c r="U64">
        <v>11</v>
      </c>
      <c r="V64">
        <v>0</v>
      </c>
      <c r="W64">
        <v>0</v>
      </c>
      <c r="X64" s="43">
        <v>0</v>
      </c>
      <c r="Y64">
        <v>0</v>
      </c>
      <c r="Z64">
        <v>0</v>
      </c>
      <c r="AA64" s="43">
        <v>0</v>
      </c>
      <c r="AB64">
        <v>0</v>
      </c>
    </row>
    <row r="65" spans="1:28" ht="15" hidden="1" outlineLevel="1">
      <c r="A65" s="13" t="s">
        <v>49</v>
      </c>
      <c r="B65" s="14">
        <v>45241</v>
      </c>
      <c r="C65" s="15">
        <v>38543.3</v>
      </c>
      <c r="D65" s="13">
        <v>720</v>
      </c>
      <c r="E65" s="13">
        <v>95</v>
      </c>
      <c r="F65" s="43">
        <v>512.38</v>
      </c>
      <c r="G65" s="43">
        <v>96.1</v>
      </c>
      <c r="H65" s="43">
        <v>608.48</v>
      </c>
      <c r="I65" s="16">
        <f t="shared" si="22"/>
        <v>57805.6</v>
      </c>
      <c r="J65" s="43">
        <v>4.02</v>
      </c>
      <c r="K65" s="43">
        <v>105.5</v>
      </c>
      <c r="L65" s="43">
        <v>0</v>
      </c>
      <c r="M65" s="43">
        <v>2</v>
      </c>
      <c r="N65" s="43">
        <v>111.52</v>
      </c>
      <c r="O65" s="16">
        <f t="shared" si="20"/>
        <v>6.02</v>
      </c>
      <c r="P65" s="43">
        <v>71.16</v>
      </c>
      <c r="Q65" s="43">
        <v>0.56</v>
      </c>
      <c r="R65" s="43">
        <v>84.51</v>
      </c>
      <c r="S65" s="43">
        <v>56.35</v>
      </c>
      <c r="T65" s="16">
        <f t="shared" si="21"/>
        <v>0.00836111111111111</v>
      </c>
      <c r="U65">
        <v>16</v>
      </c>
      <c r="V65">
        <v>4</v>
      </c>
      <c r="W65">
        <v>1</v>
      </c>
      <c r="X65" s="43">
        <v>0</v>
      </c>
      <c r="Y65">
        <v>0</v>
      </c>
      <c r="Z65">
        <v>1</v>
      </c>
      <c r="AA65" s="43">
        <v>0</v>
      </c>
      <c r="AB65">
        <v>0</v>
      </c>
    </row>
    <row r="66" spans="1:28" ht="15" hidden="1" outlineLevel="1">
      <c r="A66" s="13" t="s">
        <v>49</v>
      </c>
      <c r="B66" s="14">
        <v>45272</v>
      </c>
      <c r="C66" s="15">
        <v>21562.1</v>
      </c>
      <c r="D66" s="13">
        <v>744</v>
      </c>
      <c r="E66" s="13">
        <v>95</v>
      </c>
      <c r="F66" s="43">
        <v>322.07</v>
      </c>
      <c r="G66" s="43">
        <v>212.58</v>
      </c>
      <c r="H66" s="43">
        <v>534.65</v>
      </c>
      <c r="I66" s="16">
        <f t="shared" si="22"/>
        <v>50791.75</v>
      </c>
      <c r="J66" s="43">
        <v>209.35</v>
      </c>
      <c r="K66" s="43">
        <v>0</v>
      </c>
      <c r="L66" s="43">
        <v>0</v>
      </c>
      <c r="M66" s="43">
        <v>0</v>
      </c>
      <c r="N66" s="43">
        <v>209.35</v>
      </c>
      <c r="O66" s="16">
        <f t="shared" si="20"/>
        <v>209.35</v>
      </c>
      <c r="P66" s="43">
        <v>43.29</v>
      </c>
      <c r="Q66" s="43">
        <v>28.14</v>
      </c>
      <c r="R66" s="43">
        <v>71.86</v>
      </c>
      <c r="S66" s="43">
        <v>30.51</v>
      </c>
      <c r="T66" s="16">
        <f t="shared" si="21"/>
        <v>0.2813844086021505</v>
      </c>
      <c r="U66">
        <v>6</v>
      </c>
      <c r="V66">
        <v>1</v>
      </c>
      <c r="W66">
        <v>0</v>
      </c>
      <c r="X66" s="43">
        <v>0</v>
      </c>
      <c r="Y66">
        <v>0</v>
      </c>
      <c r="Z66">
        <v>0</v>
      </c>
      <c r="AA66" s="43">
        <v>0</v>
      </c>
      <c r="AB66">
        <v>0</v>
      </c>
    </row>
    <row r="67" spans="1:28" s="1" customFormat="1" ht="15" collapsed="1">
      <c r="A67" s="1" t="s">
        <v>49</v>
      </c>
      <c r="B67" s="4" t="s">
        <v>45</v>
      </c>
      <c r="C67" s="5">
        <f>SUM(C55:C66)</f>
        <v>424376.8</v>
      </c>
      <c r="D67" s="1">
        <f>SUM(D55:D66)</f>
        <v>8784</v>
      </c>
      <c r="E67" s="2">
        <f>AVERAGE(E55:E66)</f>
        <v>95</v>
      </c>
      <c r="F67" s="3">
        <f aca="true" t="shared" si="23" ref="F67:O67">SUM(F55:F66)</f>
        <v>6122.999999999999</v>
      </c>
      <c r="G67" s="3">
        <f t="shared" si="23"/>
        <v>2340.13</v>
      </c>
      <c r="H67" s="3">
        <f t="shared" si="23"/>
        <v>8463.13</v>
      </c>
      <c r="I67" s="3">
        <f>SUM(I55:I66)</f>
        <v>803997.35</v>
      </c>
      <c r="J67" s="3">
        <f t="shared" si="23"/>
        <v>213.37</v>
      </c>
      <c r="K67" s="3">
        <f t="shared" si="23"/>
        <v>105.5</v>
      </c>
      <c r="L67" s="3">
        <f t="shared" si="23"/>
        <v>0</v>
      </c>
      <c r="M67" s="3">
        <f t="shared" si="23"/>
        <v>2</v>
      </c>
      <c r="N67" s="3">
        <f t="shared" si="23"/>
        <v>320.87</v>
      </c>
      <c r="O67" s="3">
        <f t="shared" si="23"/>
        <v>215.37</v>
      </c>
      <c r="P67" s="3">
        <f>AVERAGE(P55:P66)</f>
        <v>69.61583333333333</v>
      </c>
      <c r="Q67" s="3">
        <f>AVERAGE(Q55:Q66)</f>
        <v>2.3916666666666666</v>
      </c>
      <c r="R67" s="3">
        <f>AVERAGE(R55:R66)</f>
        <v>96.36416666666666</v>
      </c>
      <c r="S67" s="3">
        <f>AVERAGE(S55:S66)</f>
        <v>50.762499999999996</v>
      </c>
      <c r="T67" s="3">
        <f>AVERAGE(T55:T66)</f>
        <v>0.024145459976105135</v>
      </c>
      <c r="U67" s="1">
        <f aca="true" t="shared" si="24" ref="U67:AB67">SUM(U55:U66)</f>
        <v>141</v>
      </c>
      <c r="V67" s="1">
        <f t="shared" si="24"/>
        <v>5</v>
      </c>
      <c r="W67" s="1">
        <f t="shared" si="24"/>
        <v>1</v>
      </c>
      <c r="X67" s="3">
        <f t="shared" si="24"/>
        <v>0</v>
      </c>
      <c r="Y67" s="1">
        <f t="shared" si="24"/>
        <v>0</v>
      </c>
      <c r="Z67" s="1">
        <f t="shared" si="24"/>
        <v>1</v>
      </c>
      <c r="AA67" s="3">
        <f t="shared" si="24"/>
        <v>0</v>
      </c>
      <c r="AB67" s="1">
        <f t="shared" si="24"/>
        <v>0</v>
      </c>
    </row>
    <row r="68" spans="1:28" ht="15" hidden="1" outlineLevel="1">
      <c r="A68" s="13" t="s">
        <v>50</v>
      </c>
      <c r="B68" s="14">
        <v>45292</v>
      </c>
      <c r="C68" s="15">
        <v>46086.8</v>
      </c>
      <c r="D68" s="13">
        <v>744</v>
      </c>
      <c r="E68" s="13">
        <v>95</v>
      </c>
      <c r="F68" s="43">
        <v>667.03</v>
      </c>
      <c r="G68" s="43">
        <v>76.97</v>
      </c>
      <c r="H68" s="43">
        <v>744</v>
      </c>
      <c r="I68" s="16">
        <f>E68*H68</f>
        <v>70680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16">
        <f aca="true" t="shared" si="25" ref="O68:O79">(J68+M68)</f>
        <v>0</v>
      </c>
      <c r="P68" s="43">
        <v>89.65</v>
      </c>
      <c r="Q68" s="43">
        <v>0</v>
      </c>
      <c r="R68" s="43">
        <v>100</v>
      </c>
      <c r="S68" s="43">
        <v>65.21</v>
      </c>
      <c r="T68" s="16">
        <f aca="true" t="shared" si="26" ref="T68:T79">((J68+M68)/D68)*100%</f>
        <v>0</v>
      </c>
      <c r="U68">
        <v>3</v>
      </c>
      <c r="V68">
        <v>0</v>
      </c>
      <c r="W68">
        <v>0</v>
      </c>
      <c r="X68" s="43">
        <v>0</v>
      </c>
      <c r="Y68">
        <v>0</v>
      </c>
      <c r="Z68">
        <v>0</v>
      </c>
      <c r="AA68" s="43">
        <v>0</v>
      </c>
      <c r="AB68">
        <v>0</v>
      </c>
    </row>
    <row r="69" spans="1:28" ht="15" hidden="1" outlineLevel="1">
      <c r="A69" s="13" t="s">
        <v>50</v>
      </c>
      <c r="B69" s="14">
        <v>45324</v>
      </c>
      <c r="C69" s="15">
        <v>23665.3</v>
      </c>
      <c r="D69" s="13">
        <v>696</v>
      </c>
      <c r="E69" s="13">
        <v>95</v>
      </c>
      <c r="F69" s="43">
        <v>383.61</v>
      </c>
      <c r="G69" s="43">
        <v>253.07</v>
      </c>
      <c r="H69" s="43">
        <v>636.68</v>
      </c>
      <c r="I69" s="16">
        <f aca="true" t="shared" si="27" ref="I69:I79">E69*H69</f>
        <v>60484.6</v>
      </c>
      <c r="J69" s="43">
        <v>0</v>
      </c>
      <c r="K69" s="43">
        <v>0</v>
      </c>
      <c r="L69" s="43">
        <v>0</v>
      </c>
      <c r="M69" s="43">
        <v>59.32</v>
      </c>
      <c r="N69" s="43">
        <v>59.32</v>
      </c>
      <c r="O69" s="16">
        <f t="shared" si="25"/>
        <v>59.32</v>
      </c>
      <c r="P69" s="43">
        <v>55.12</v>
      </c>
      <c r="Q69" s="43">
        <v>0</v>
      </c>
      <c r="R69" s="43">
        <v>91.48</v>
      </c>
      <c r="S69" s="43">
        <v>35.79</v>
      </c>
      <c r="T69" s="16">
        <f t="shared" si="26"/>
        <v>0.08522988505747127</v>
      </c>
      <c r="U69">
        <v>3</v>
      </c>
      <c r="V69">
        <v>0</v>
      </c>
      <c r="W69">
        <v>0</v>
      </c>
      <c r="X69" s="43">
        <v>0</v>
      </c>
      <c r="Y69">
        <v>0</v>
      </c>
      <c r="Z69">
        <v>1</v>
      </c>
      <c r="AA69" s="43">
        <v>0</v>
      </c>
      <c r="AB69">
        <v>0</v>
      </c>
    </row>
    <row r="70" spans="1:28" ht="15" hidden="1" outlineLevel="1">
      <c r="A70" s="13" t="s">
        <v>50</v>
      </c>
      <c r="B70" s="14">
        <v>45354</v>
      </c>
      <c r="C70" s="49">
        <v>37838.3</v>
      </c>
      <c r="D70">
        <v>744</v>
      </c>
      <c r="E70">
        <v>95</v>
      </c>
      <c r="F70" s="43">
        <v>555.28</v>
      </c>
      <c r="G70" s="43">
        <v>188.72</v>
      </c>
      <c r="H70" s="43">
        <v>744</v>
      </c>
      <c r="I70" s="16">
        <f t="shared" si="27"/>
        <v>70680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16">
        <f t="shared" si="25"/>
        <v>0</v>
      </c>
      <c r="P70" s="43">
        <v>74.63</v>
      </c>
      <c r="Q70" s="43">
        <v>0</v>
      </c>
      <c r="R70" s="43">
        <v>100</v>
      </c>
      <c r="S70" s="43">
        <v>53.53</v>
      </c>
      <c r="T70" s="16">
        <f t="shared" si="26"/>
        <v>0</v>
      </c>
      <c r="U70">
        <v>2</v>
      </c>
      <c r="V70">
        <v>0</v>
      </c>
      <c r="W70">
        <v>0</v>
      </c>
      <c r="X70" s="43">
        <v>0</v>
      </c>
      <c r="Y70">
        <v>0</v>
      </c>
      <c r="Z70">
        <v>0</v>
      </c>
      <c r="AA70" s="43">
        <v>0</v>
      </c>
      <c r="AB70">
        <v>0</v>
      </c>
    </row>
    <row r="71" spans="1:28" ht="15" hidden="1" outlineLevel="1">
      <c r="A71" s="13" t="s">
        <v>50</v>
      </c>
      <c r="B71" s="14">
        <v>45020</v>
      </c>
      <c r="C71" s="15">
        <v>12521.6</v>
      </c>
      <c r="D71" s="13">
        <v>720</v>
      </c>
      <c r="E71" s="13">
        <v>95</v>
      </c>
      <c r="F71" s="43">
        <v>209.91</v>
      </c>
      <c r="G71" s="43">
        <v>502.17</v>
      </c>
      <c r="H71" s="43">
        <v>712.08</v>
      </c>
      <c r="I71" s="16">
        <f t="shared" si="27"/>
        <v>67647.6</v>
      </c>
      <c r="J71" s="43">
        <v>0</v>
      </c>
      <c r="K71" s="43">
        <v>0</v>
      </c>
      <c r="L71" s="43">
        <v>0</v>
      </c>
      <c r="M71" s="43">
        <v>7.92</v>
      </c>
      <c r="N71" s="43">
        <v>7.92</v>
      </c>
      <c r="O71" s="16">
        <f t="shared" si="25"/>
        <v>7.92</v>
      </c>
      <c r="P71" s="43">
        <v>29.15</v>
      </c>
      <c r="Q71" s="43">
        <v>0</v>
      </c>
      <c r="R71" s="43">
        <v>98.9</v>
      </c>
      <c r="S71" s="43">
        <v>18.31</v>
      </c>
      <c r="T71" s="16">
        <f t="shared" si="26"/>
        <v>0.011</v>
      </c>
      <c r="U71">
        <v>2</v>
      </c>
      <c r="V71">
        <v>0</v>
      </c>
      <c r="W71">
        <v>0</v>
      </c>
      <c r="X71" s="43">
        <v>0</v>
      </c>
      <c r="Y71">
        <v>0</v>
      </c>
      <c r="Z71">
        <v>1</v>
      </c>
      <c r="AA71" s="43">
        <v>0</v>
      </c>
      <c r="AB71">
        <v>0</v>
      </c>
    </row>
    <row r="72" spans="1:28" ht="15" hidden="1" outlineLevel="1">
      <c r="A72" s="13" t="s">
        <v>50</v>
      </c>
      <c r="B72" s="14">
        <v>45051</v>
      </c>
      <c r="C72" s="15">
        <v>49898.4</v>
      </c>
      <c r="D72" s="13">
        <v>744</v>
      </c>
      <c r="E72" s="13">
        <v>95</v>
      </c>
      <c r="F72" s="43">
        <v>698.12</v>
      </c>
      <c r="G72" s="43">
        <v>45.88</v>
      </c>
      <c r="H72" s="43">
        <v>744</v>
      </c>
      <c r="I72" s="16">
        <f t="shared" si="27"/>
        <v>70680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16">
        <f t="shared" si="25"/>
        <v>0</v>
      </c>
      <c r="P72" s="43">
        <v>93.83</v>
      </c>
      <c r="Q72" s="43">
        <v>0</v>
      </c>
      <c r="R72" s="43">
        <v>100</v>
      </c>
      <c r="S72" s="43">
        <v>70.6</v>
      </c>
      <c r="T72" s="16">
        <f t="shared" si="26"/>
        <v>0</v>
      </c>
      <c r="U72">
        <v>7</v>
      </c>
      <c r="V72">
        <v>0</v>
      </c>
      <c r="W72">
        <v>0</v>
      </c>
      <c r="X72" s="43">
        <v>0</v>
      </c>
      <c r="Y72">
        <v>0</v>
      </c>
      <c r="Z72">
        <v>0</v>
      </c>
      <c r="AA72" s="43">
        <v>0</v>
      </c>
      <c r="AB72">
        <v>0</v>
      </c>
    </row>
    <row r="73" spans="1:28" ht="15" hidden="1" outlineLevel="1">
      <c r="A73" s="13" t="s">
        <v>50</v>
      </c>
      <c r="B73" s="14">
        <v>45083</v>
      </c>
      <c r="C73" s="15">
        <v>42582.5</v>
      </c>
      <c r="D73" s="13">
        <v>720</v>
      </c>
      <c r="E73" s="13">
        <v>95</v>
      </c>
      <c r="F73" s="43">
        <v>618.35</v>
      </c>
      <c r="G73" s="43">
        <v>101.65</v>
      </c>
      <c r="H73" s="43">
        <v>720</v>
      </c>
      <c r="I73" s="16">
        <f t="shared" si="27"/>
        <v>68400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16">
        <f t="shared" si="25"/>
        <v>0</v>
      </c>
      <c r="P73" s="43">
        <v>85.88</v>
      </c>
      <c r="Q73" s="43">
        <v>0</v>
      </c>
      <c r="R73" s="43">
        <v>100</v>
      </c>
      <c r="S73" s="43">
        <v>62.26</v>
      </c>
      <c r="T73" s="16">
        <f t="shared" si="26"/>
        <v>0</v>
      </c>
      <c r="U73">
        <v>14</v>
      </c>
      <c r="V73">
        <v>0</v>
      </c>
      <c r="W73">
        <v>0</v>
      </c>
      <c r="X73" s="43">
        <v>0</v>
      </c>
      <c r="Y73">
        <v>0</v>
      </c>
      <c r="Z73">
        <v>0</v>
      </c>
      <c r="AA73" s="43">
        <v>0</v>
      </c>
      <c r="AB73">
        <v>0</v>
      </c>
    </row>
    <row r="74" spans="1:28" ht="15" hidden="1" outlineLevel="1">
      <c r="A74" s="13" t="s">
        <v>50</v>
      </c>
      <c r="B74" s="14">
        <v>45114</v>
      </c>
      <c r="C74" s="15">
        <v>52135</v>
      </c>
      <c r="D74" s="13">
        <v>744</v>
      </c>
      <c r="E74" s="13">
        <v>95</v>
      </c>
      <c r="F74" s="43">
        <v>729.1</v>
      </c>
      <c r="G74" s="43">
        <v>14.9</v>
      </c>
      <c r="H74" s="43">
        <v>744</v>
      </c>
      <c r="I74" s="16">
        <f t="shared" si="27"/>
        <v>70680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16">
        <f t="shared" si="25"/>
        <v>0</v>
      </c>
      <c r="P74" s="43">
        <v>98</v>
      </c>
      <c r="Q74" s="43">
        <v>0</v>
      </c>
      <c r="R74" s="43">
        <v>100</v>
      </c>
      <c r="S74" s="43">
        <v>73.76</v>
      </c>
      <c r="T74" s="16">
        <f t="shared" si="26"/>
        <v>0</v>
      </c>
      <c r="U74">
        <v>2</v>
      </c>
      <c r="V74">
        <v>0</v>
      </c>
      <c r="W74">
        <v>0</v>
      </c>
      <c r="X74" s="43">
        <v>0</v>
      </c>
      <c r="Y74">
        <v>0</v>
      </c>
      <c r="Z74">
        <v>0</v>
      </c>
      <c r="AA74" s="43">
        <v>0</v>
      </c>
      <c r="AB74">
        <v>0</v>
      </c>
    </row>
    <row r="75" spans="1:28" ht="15" hidden="1" outlineLevel="1">
      <c r="A75" s="13" t="s">
        <v>50</v>
      </c>
      <c r="B75" s="14">
        <v>45146</v>
      </c>
      <c r="C75" s="15">
        <v>52973.1</v>
      </c>
      <c r="D75" s="13">
        <v>744</v>
      </c>
      <c r="E75" s="13">
        <v>95</v>
      </c>
      <c r="F75" s="43">
        <v>733.92</v>
      </c>
      <c r="G75" s="43">
        <v>10.08</v>
      </c>
      <c r="H75" s="43">
        <v>744</v>
      </c>
      <c r="I75" s="16">
        <f t="shared" si="27"/>
        <v>70680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16">
        <f t="shared" si="25"/>
        <v>0</v>
      </c>
      <c r="P75" s="43">
        <v>98.65</v>
      </c>
      <c r="Q75" s="43">
        <v>0</v>
      </c>
      <c r="R75" s="43">
        <v>100</v>
      </c>
      <c r="S75" s="43">
        <v>74.95</v>
      </c>
      <c r="T75" s="16">
        <f t="shared" si="26"/>
        <v>0</v>
      </c>
      <c r="U75">
        <v>3</v>
      </c>
      <c r="V75">
        <v>0</v>
      </c>
      <c r="W75">
        <v>0</v>
      </c>
      <c r="X75" s="43">
        <v>0</v>
      </c>
      <c r="Y75">
        <v>0</v>
      </c>
      <c r="Z75">
        <v>0</v>
      </c>
      <c r="AA75" s="43">
        <v>0</v>
      </c>
      <c r="AB75">
        <v>0</v>
      </c>
    </row>
    <row r="76" spans="1:28" ht="15" hidden="1" outlineLevel="1">
      <c r="A76" s="13" t="s">
        <v>50</v>
      </c>
      <c r="B76" s="14">
        <v>45178</v>
      </c>
      <c r="C76" s="15">
        <v>38954.4</v>
      </c>
      <c r="D76" s="13">
        <v>720</v>
      </c>
      <c r="E76" s="13">
        <v>95</v>
      </c>
      <c r="F76" s="43">
        <v>621.8</v>
      </c>
      <c r="G76" s="43">
        <v>98.2</v>
      </c>
      <c r="H76" s="43">
        <v>720</v>
      </c>
      <c r="I76" s="16">
        <f t="shared" si="27"/>
        <v>68400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16">
        <f t="shared" si="25"/>
        <v>0</v>
      </c>
      <c r="P76" s="43">
        <v>86.36</v>
      </c>
      <c r="Q76" s="43">
        <v>0</v>
      </c>
      <c r="R76" s="43">
        <v>100</v>
      </c>
      <c r="S76" s="43">
        <v>56.95</v>
      </c>
      <c r="T76" s="16">
        <f t="shared" si="26"/>
        <v>0</v>
      </c>
      <c r="U76">
        <v>5</v>
      </c>
      <c r="V76">
        <v>0</v>
      </c>
      <c r="W76">
        <v>0</v>
      </c>
      <c r="X76" s="43">
        <v>0</v>
      </c>
      <c r="Y76">
        <v>0</v>
      </c>
      <c r="Z76">
        <v>0</v>
      </c>
      <c r="AA76" s="43">
        <v>0</v>
      </c>
      <c r="AB76">
        <v>0</v>
      </c>
    </row>
    <row r="77" spans="1:28" ht="15" hidden="1" outlineLevel="1">
      <c r="A77" s="13" t="s">
        <v>50</v>
      </c>
      <c r="B77" s="14">
        <v>45209</v>
      </c>
      <c r="C77" s="15">
        <v>36439.2</v>
      </c>
      <c r="D77" s="13">
        <v>744</v>
      </c>
      <c r="E77" s="13">
        <v>95</v>
      </c>
      <c r="F77" s="43">
        <v>554.42</v>
      </c>
      <c r="G77" s="43">
        <v>189.58</v>
      </c>
      <c r="H77" s="43">
        <v>744</v>
      </c>
      <c r="I77" s="16">
        <f t="shared" si="27"/>
        <v>70680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16">
        <f t="shared" si="25"/>
        <v>0</v>
      </c>
      <c r="P77" s="43">
        <v>74.52</v>
      </c>
      <c r="Q77" s="43">
        <v>0</v>
      </c>
      <c r="R77" s="43">
        <v>100</v>
      </c>
      <c r="S77" s="43">
        <v>51.55</v>
      </c>
      <c r="T77" s="16">
        <f t="shared" si="26"/>
        <v>0</v>
      </c>
      <c r="U77">
        <v>9</v>
      </c>
      <c r="V77">
        <v>0</v>
      </c>
      <c r="W77">
        <v>0</v>
      </c>
      <c r="X77" s="43">
        <v>0</v>
      </c>
      <c r="Y77">
        <v>0</v>
      </c>
      <c r="Z77">
        <v>0</v>
      </c>
      <c r="AA77" s="43">
        <v>0</v>
      </c>
      <c r="AB77">
        <v>0</v>
      </c>
    </row>
    <row r="78" spans="1:28" ht="15" hidden="1" outlineLevel="1">
      <c r="A78" s="13" t="s">
        <v>50</v>
      </c>
      <c r="B78" s="14">
        <v>45241</v>
      </c>
      <c r="C78" s="15">
        <v>43038.8</v>
      </c>
      <c r="D78" s="13">
        <v>720</v>
      </c>
      <c r="E78" s="13">
        <v>95</v>
      </c>
      <c r="F78" s="43">
        <v>571.9</v>
      </c>
      <c r="G78" s="43">
        <v>39.23</v>
      </c>
      <c r="H78" s="43">
        <v>611.13</v>
      </c>
      <c r="I78" s="16">
        <f t="shared" si="27"/>
        <v>58057.35</v>
      </c>
      <c r="J78" s="43">
        <v>4.02</v>
      </c>
      <c r="K78" s="43">
        <v>104.85</v>
      </c>
      <c r="L78" s="43">
        <v>0</v>
      </c>
      <c r="M78" s="43">
        <v>0</v>
      </c>
      <c r="N78" s="43">
        <v>108.87</v>
      </c>
      <c r="O78" s="16">
        <f t="shared" si="25"/>
        <v>4.02</v>
      </c>
      <c r="P78" s="43">
        <v>79.43</v>
      </c>
      <c r="Q78" s="43">
        <v>0.56</v>
      </c>
      <c r="R78" s="43">
        <v>84.88</v>
      </c>
      <c r="S78" s="43">
        <v>62.92</v>
      </c>
      <c r="T78" s="16">
        <f t="shared" si="26"/>
        <v>0.0055833333333333325</v>
      </c>
      <c r="U78">
        <v>12</v>
      </c>
      <c r="V78">
        <v>4</v>
      </c>
      <c r="W78">
        <v>1</v>
      </c>
      <c r="X78" s="43">
        <v>0</v>
      </c>
      <c r="Y78">
        <v>0</v>
      </c>
      <c r="Z78">
        <v>0</v>
      </c>
      <c r="AA78" s="43">
        <v>0</v>
      </c>
      <c r="AB78">
        <v>0</v>
      </c>
    </row>
    <row r="79" spans="1:28" ht="15" hidden="1" outlineLevel="1">
      <c r="A79" s="13" t="s">
        <v>50</v>
      </c>
      <c r="B79" s="14">
        <v>45272</v>
      </c>
      <c r="C79" s="15">
        <v>34444.2</v>
      </c>
      <c r="D79" s="13">
        <v>744</v>
      </c>
      <c r="E79" s="13">
        <v>95</v>
      </c>
      <c r="F79" s="43">
        <v>507.05</v>
      </c>
      <c r="G79" s="43">
        <v>27.6</v>
      </c>
      <c r="H79" s="43">
        <v>534.65</v>
      </c>
      <c r="I79" s="16">
        <f t="shared" si="27"/>
        <v>50791.75</v>
      </c>
      <c r="J79" s="43">
        <v>209.35</v>
      </c>
      <c r="K79" s="43">
        <v>0</v>
      </c>
      <c r="L79" s="43">
        <v>0</v>
      </c>
      <c r="M79" s="43">
        <v>0</v>
      </c>
      <c r="N79" s="43">
        <v>209.35</v>
      </c>
      <c r="O79" s="16">
        <f t="shared" si="25"/>
        <v>209.35</v>
      </c>
      <c r="P79" s="43">
        <v>68.15</v>
      </c>
      <c r="Q79" s="43">
        <v>28.14</v>
      </c>
      <c r="R79" s="43">
        <v>71.86</v>
      </c>
      <c r="S79" s="43">
        <v>48.73</v>
      </c>
      <c r="T79" s="16">
        <f t="shared" si="26"/>
        <v>0.2813844086021505</v>
      </c>
      <c r="U79">
        <v>5</v>
      </c>
      <c r="V79">
        <v>1</v>
      </c>
      <c r="W79">
        <v>0</v>
      </c>
      <c r="X79" s="43">
        <v>0</v>
      </c>
      <c r="Y79">
        <v>0</v>
      </c>
      <c r="Z79">
        <v>0</v>
      </c>
      <c r="AA79" s="43">
        <v>0</v>
      </c>
      <c r="AB79">
        <v>0</v>
      </c>
    </row>
    <row r="80" spans="1:28" s="1" customFormat="1" ht="15" collapsed="1">
      <c r="A80" s="1" t="s">
        <v>50</v>
      </c>
      <c r="B80" s="4" t="s">
        <v>45</v>
      </c>
      <c r="C80" s="5">
        <f>SUM(C68:C79)</f>
        <v>470577.60000000003</v>
      </c>
      <c r="D80" s="1">
        <f>SUM(D68:D79)</f>
        <v>8784</v>
      </c>
      <c r="E80" s="2">
        <f>AVERAGE(E68:E79)</f>
        <v>95</v>
      </c>
      <c r="F80" s="3">
        <f aca="true" t="shared" si="28" ref="F80:O80">SUM(F68:F79)</f>
        <v>6850.49</v>
      </c>
      <c r="G80" s="3">
        <f t="shared" si="28"/>
        <v>1548.0500000000002</v>
      </c>
      <c r="H80" s="3">
        <f t="shared" si="28"/>
        <v>8398.54</v>
      </c>
      <c r="I80" s="3">
        <f>SUM(I68:I79)</f>
        <v>797861.2999999999</v>
      </c>
      <c r="J80" s="3">
        <f t="shared" si="28"/>
        <v>213.37</v>
      </c>
      <c r="K80" s="3">
        <f t="shared" si="28"/>
        <v>104.85</v>
      </c>
      <c r="L80" s="3">
        <f t="shared" si="28"/>
        <v>0</v>
      </c>
      <c r="M80" s="3">
        <f t="shared" si="28"/>
        <v>67.24</v>
      </c>
      <c r="N80" s="3">
        <f t="shared" si="28"/>
        <v>385.46000000000004</v>
      </c>
      <c r="O80" s="3">
        <f t="shared" si="28"/>
        <v>280.61</v>
      </c>
      <c r="P80" s="3">
        <f>AVERAGE(P68:P79)</f>
        <v>77.78083333333333</v>
      </c>
      <c r="Q80" s="3">
        <f>AVERAGE(Q68:Q79)</f>
        <v>2.3916666666666666</v>
      </c>
      <c r="R80" s="3">
        <f>AVERAGE(R68:R79)</f>
        <v>95.59333333333332</v>
      </c>
      <c r="S80" s="3">
        <f>AVERAGE(S68:S79)</f>
        <v>56.21333333333333</v>
      </c>
      <c r="T80" s="3">
        <f>AVERAGE(T68:T79)</f>
        <v>0.03193313558274626</v>
      </c>
      <c r="U80" s="1">
        <f aca="true" t="shared" si="29" ref="U80:AB80">SUM(U68:U79)</f>
        <v>67</v>
      </c>
      <c r="V80" s="1">
        <f t="shared" si="29"/>
        <v>5</v>
      </c>
      <c r="W80" s="1">
        <f t="shared" si="29"/>
        <v>1</v>
      </c>
      <c r="X80" s="3">
        <f t="shared" si="29"/>
        <v>0</v>
      </c>
      <c r="Y80" s="1">
        <f t="shared" si="29"/>
        <v>0</v>
      </c>
      <c r="Z80" s="1">
        <f t="shared" si="29"/>
        <v>2</v>
      </c>
      <c r="AA80" s="3">
        <f t="shared" si="29"/>
        <v>0</v>
      </c>
      <c r="AB80" s="1">
        <f t="shared" si="29"/>
        <v>0</v>
      </c>
    </row>
    <row r="81" spans="1:28" ht="15" hidden="1" outlineLevel="1">
      <c r="A81" s="13" t="s">
        <v>51</v>
      </c>
      <c r="B81" s="14">
        <v>45292</v>
      </c>
      <c r="C81" s="15">
        <v>42275.4</v>
      </c>
      <c r="D81" s="13">
        <v>744</v>
      </c>
      <c r="E81" s="13">
        <v>95</v>
      </c>
      <c r="F81" s="43">
        <v>581.8</v>
      </c>
      <c r="G81" s="43">
        <v>162.2</v>
      </c>
      <c r="H81" s="43">
        <v>744</v>
      </c>
      <c r="I81" s="16">
        <f>E81*H81</f>
        <v>70680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16">
        <f aca="true" t="shared" si="30" ref="O81:O92">(J81+M81)</f>
        <v>0</v>
      </c>
      <c r="P81" s="43">
        <v>78.2</v>
      </c>
      <c r="Q81" s="43">
        <v>0</v>
      </c>
      <c r="R81" s="43">
        <v>100</v>
      </c>
      <c r="S81" s="43">
        <v>59.81</v>
      </c>
      <c r="T81" s="16">
        <f aca="true" t="shared" si="31" ref="T81:T92">((J81+M81)/D81)*100%</f>
        <v>0</v>
      </c>
      <c r="U81">
        <v>16</v>
      </c>
      <c r="V81">
        <v>0</v>
      </c>
      <c r="W81">
        <v>0</v>
      </c>
      <c r="X81" s="43">
        <v>0</v>
      </c>
      <c r="Y81">
        <v>0</v>
      </c>
      <c r="Z81">
        <v>0</v>
      </c>
      <c r="AA81" s="43">
        <v>0</v>
      </c>
      <c r="AB81">
        <v>0</v>
      </c>
    </row>
    <row r="82" spans="1:28" ht="15" hidden="1" outlineLevel="1">
      <c r="A82" s="13" t="s">
        <v>51</v>
      </c>
      <c r="B82" s="14">
        <v>45324</v>
      </c>
      <c r="C82" s="15">
        <v>22513.5</v>
      </c>
      <c r="D82" s="13">
        <v>696</v>
      </c>
      <c r="E82" s="13">
        <v>95</v>
      </c>
      <c r="F82" s="43">
        <v>322.13</v>
      </c>
      <c r="G82" s="43">
        <v>373.87</v>
      </c>
      <c r="H82" s="43">
        <v>696</v>
      </c>
      <c r="I82" s="16">
        <f aca="true" t="shared" si="32" ref="I82:I92">E82*H82</f>
        <v>66120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16">
        <f t="shared" si="30"/>
        <v>0</v>
      </c>
      <c r="P82" s="43">
        <v>46.28</v>
      </c>
      <c r="Q82" s="43">
        <v>0</v>
      </c>
      <c r="R82" s="43">
        <v>100</v>
      </c>
      <c r="S82" s="43">
        <v>34.05</v>
      </c>
      <c r="T82" s="16">
        <f t="shared" si="31"/>
        <v>0</v>
      </c>
      <c r="U82">
        <v>4</v>
      </c>
      <c r="V82">
        <v>0</v>
      </c>
      <c r="W82">
        <v>0</v>
      </c>
      <c r="X82" s="43">
        <v>0</v>
      </c>
      <c r="Y82">
        <v>0</v>
      </c>
      <c r="Z82">
        <v>0</v>
      </c>
      <c r="AA82" s="43">
        <v>0</v>
      </c>
      <c r="AB82">
        <v>0</v>
      </c>
    </row>
    <row r="83" spans="1:28" ht="15" hidden="1" outlineLevel="1">
      <c r="A83" s="13" t="s">
        <v>51</v>
      </c>
      <c r="B83" s="14">
        <v>45354</v>
      </c>
      <c r="C83" s="49">
        <v>50405.3</v>
      </c>
      <c r="D83">
        <v>744</v>
      </c>
      <c r="E83">
        <v>95</v>
      </c>
      <c r="F83" s="43">
        <v>712.97</v>
      </c>
      <c r="G83" s="43">
        <v>31.03</v>
      </c>
      <c r="H83" s="43">
        <v>744</v>
      </c>
      <c r="I83" s="16">
        <f t="shared" si="32"/>
        <v>70680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16">
        <f t="shared" si="30"/>
        <v>0</v>
      </c>
      <c r="P83" s="43">
        <v>95.83</v>
      </c>
      <c r="Q83" s="43">
        <v>0</v>
      </c>
      <c r="R83" s="43">
        <v>100</v>
      </c>
      <c r="S83" s="43">
        <v>71.31</v>
      </c>
      <c r="T83" s="16">
        <f t="shared" si="31"/>
        <v>0</v>
      </c>
      <c r="U83">
        <v>5</v>
      </c>
      <c r="V83">
        <v>0</v>
      </c>
      <c r="W83">
        <v>0</v>
      </c>
      <c r="X83" s="43">
        <v>0</v>
      </c>
      <c r="Y83">
        <v>0</v>
      </c>
      <c r="Z83">
        <v>0</v>
      </c>
      <c r="AA83" s="43">
        <v>0</v>
      </c>
      <c r="AB83">
        <v>0</v>
      </c>
    </row>
    <row r="84" spans="1:28" ht="15" hidden="1" outlineLevel="1">
      <c r="A84" s="13" t="s">
        <v>51</v>
      </c>
      <c r="B84" s="14">
        <v>45020</v>
      </c>
      <c r="C84" s="15">
        <v>0</v>
      </c>
      <c r="D84" s="13">
        <v>720</v>
      </c>
      <c r="E84" s="13">
        <v>95</v>
      </c>
      <c r="F84" s="43">
        <v>0</v>
      </c>
      <c r="G84" s="43">
        <v>0</v>
      </c>
      <c r="H84" s="43">
        <v>0</v>
      </c>
      <c r="I84" s="16">
        <f t="shared" si="32"/>
        <v>0</v>
      </c>
      <c r="J84" s="43">
        <v>0</v>
      </c>
      <c r="K84" s="43">
        <v>720</v>
      </c>
      <c r="L84" s="43">
        <v>0</v>
      </c>
      <c r="M84" s="43">
        <v>0</v>
      </c>
      <c r="N84" s="43">
        <v>720</v>
      </c>
      <c r="O84" s="16">
        <f t="shared" si="30"/>
        <v>0</v>
      </c>
      <c r="P84" s="43">
        <v>0</v>
      </c>
      <c r="Q84" s="43">
        <v>0</v>
      </c>
      <c r="R84" s="43">
        <v>0</v>
      </c>
      <c r="S84" s="43">
        <v>0</v>
      </c>
      <c r="T84" s="16">
        <f t="shared" si="31"/>
        <v>0</v>
      </c>
      <c r="U84">
        <v>0</v>
      </c>
      <c r="V84">
        <v>0</v>
      </c>
      <c r="W84">
        <v>1</v>
      </c>
      <c r="X84" s="43">
        <v>0</v>
      </c>
      <c r="Y84">
        <v>0</v>
      </c>
      <c r="Z84">
        <v>0</v>
      </c>
      <c r="AA84" s="43">
        <v>0</v>
      </c>
      <c r="AB84">
        <v>0</v>
      </c>
    </row>
    <row r="85" spans="1:28" ht="15" hidden="1" outlineLevel="1">
      <c r="A85" s="13" t="s">
        <v>51</v>
      </c>
      <c r="B85" s="14">
        <v>45051</v>
      </c>
      <c r="C85" s="15">
        <v>0</v>
      </c>
      <c r="D85" s="13">
        <v>744</v>
      </c>
      <c r="E85" s="13">
        <v>95</v>
      </c>
      <c r="F85" s="43">
        <v>0</v>
      </c>
      <c r="G85" s="43">
        <v>0</v>
      </c>
      <c r="H85" s="43">
        <v>0</v>
      </c>
      <c r="I85" s="16">
        <f t="shared" si="32"/>
        <v>0</v>
      </c>
      <c r="J85" s="43">
        <v>0</v>
      </c>
      <c r="K85" s="43">
        <v>744</v>
      </c>
      <c r="L85" s="43">
        <v>0</v>
      </c>
      <c r="M85" s="43">
        <v>0</v>
      </c>
      <c r="N85" s="43">
        <v>744</v>
      </c>
      <c r="O85" s="16">
        <f t="shared" si="30"/>
        <v>0</v>
      </c>
      <c r="P85" s="43">
        <v>0</v>
      </c>
      <c r="Q85" s="43">
        <v>0</v>
      </c>
      <c r="R85" s="43">
        <v>0</v>
      </c>
      <c r="S85" s="43">
        <v>0</v>
      </c>
      <c r="T85" s="16">
        <f t="shared" si="31"/>
        <v>0</v>
      </c>
      <c r="U85">
        <v>0</v>
      </c>
      <c r="V85">
        <v>0</v>
      </c>
      <c r="W85">
        <v>1</v>
      </c>
      <c r="X85" s="43">
        <v>0</v>
      </c>
      <c r="Y85">
        <v>0</v>
      </c>
      <c r="Z85">
        <v>0</v>
      </c>
      <c r="AA85" s="43">
        <v>0</v>
      </c>
      <c r="AB85">
        <v>0</v>
      </c>
    </row>
    <row r="86" spans="1:28" ht="15" hidden="1" outlineLevel="1">
      <c r="A86" s="13" t="s">
        <v>51</v>
      </c>
      <c r="B86" s="14">
        <v>45083</v>
      </c>
      <c r="C86" s="15">
        <v>0</v>
      </c>
      <c r="D86" s="13">
        <v>720</v>
      </c>
      <c r="E86" s="13">
        <v>95</v>
      </c>
      <c r="F86" s="43">
        <v>0</v>
      </c>
      <c r="G86" s="43">
        <v>0</v>
      </c>
      <c r="H86" s="43">
        <v>0</v>
      </c>
      <c r="I86" s="16">
        <f t="shared" si="32"/>
        <v>0</v>
      </c>
      <c r="J86" s="43">
        <v>0</v>
      </c>
      <c r="K86" s="43">
        <v>720</v>
      </c>
      <c r="L86" s="43">
        <v>0</v>
      </c>
      <c r="M86" s="43">
        <v>0</v>
      </c>
      <c r="N86" s="43">
        <v>720</v>
      </c>
      <c r="O86" s="16">
        <f t="shared" si="30"/>
        <v>0</v>
      </c>
      <c r="P86" s="43">
        <v>0</v>
      </c>
      <c r="Q86" s="43">
        <v>0</v>
      </c>
      <c r="R86" s="43">
        <v>0</v>
      </c>
      <c r="S86" s="43">
        <v>0</v>
      </c>
      <c r="T86" s="16">
        <f t="shared" si="31"/>
        <v>0</v>
      </c>
      <c r="U86">
        <v>0</v>
      </c>
      <c r="V86">
        <v>0</v>
      </c>
      <c r="W86">
        <v>1</v>
      </c>
      <c r="X86" s="43">
        <v>0</v>
      </c>
      <c r="Y86">
        <v>0</v>
      </c>
      <c r="Z86">
        <v>0</v>
      </c>
      <c r="AA86" s="43">
        <v>0</v>
      </c>
      <c r="AB86">
        <v>0</v>
      </c>
    </row>
    <row r="87" spans="1:28" ht="15" hidden="1" outlineLevel="1">
      <c r="A87" s="13" t="s">
        <v>51</v>
      </c>
      <c r="B87" s="14">
        <v>45114</v>
      </c>
      <c r="C87" s="15">
        <v>0</v>
      </c>
      <c r="D87" s="13">
        <v>744</v>
      </c>
      <c r="E87" s="13">
        <v>95</v>
      </c>
      <c r="F87" s="43">
        <v>0</v>
      </c>
      <c r="G87" s="43">
        <v>0</v>
      </c>
      <c r="H87" s="43">
        <v>0</v>
      </c>
      <c r="I87" s="16">
        <f t="shared" si="32"/>
        <v>0</v>
      </c>
      <c r="J87" s="43">
        <v>0</v>
      </c>
      <c r="K87" s="43">
        <v>744</v>
      </c>
      <c r="L87" s="43">
        <v>0</v>
      </c>
      <c r="M87" s="43">
        <v>0</v>
      </c>
      <c r="N87" s="43">
        <v>744</v>
      </c>
      <c r="O87" s="16">
        <f t="shared" si="30"/>
        <v>0</v>
      </c>
      <c r="P87" s="43">
        <v>0</v>
      </c>
      <c r="Q87" s="43">
        <v>0</v>
      </c>
      <c r="R87" s="43">
        <v>0</v>
      </c>
      <c r="S87" s="43">
        <v>0</v>
      </c>
      <c r="T87" s="16">
        <f t="shared" si="31"/>
        <v>0</v>
      </c>
      <c r="U87">
        <v>0</v>
      </c>
      <c r="V87">
        <v>0</v>
      </c>
      <c r="W87">
        <v>1</v>
      </c>
      <c r="X87" s="43">
        <v>0</v>
      </c>
      <c r="Y87">
        <v>0</v>
      </c>
      <c r="Z87">
        <v>0</v>
      </c>
      <c r="AA87" s="43">
        <v>0</v>
      </c>
      <c r="AB87">
        <v>0</v>
      </c>
    </row>
    <row r="88" spans="1:28" ht="15" hidden="1" outlineLevel="1">
      <c r="A88" s="13" t="s">
        <v>51</v>
      </c>
      <c r="B88" s="14">
        <v>45146</v>
      </c>
      <c r="C88" s="15">
        <v>0</v>
      </c>
      <c r="D88" s="13">
        <v>744</v>
      </c>
      <c r="E88" s="13">
        <v>95</v>
      </c>
      <c r="F88" s="43">
        <v>0</v>
      </c>
      <c r="G88" s="43">
        <v>0</v>
      </c>
      <c r="H88" s="43">
        <v>0</v>
      </c>
      <c r="I88" s="16">
        <f t="shared" si="32"/>
        <v>0</v>
      </c>
      <c r="J88" s="43">
        <v>0</v>
      </c>
      <c r="K88" s="43">
        <v>744</v>
      </c>
      <c r="L88" s="43">
        <v>0</v>
      </c>
      <c r="M88" s="43">
        <v>0</v>
      </c>
      <c r="N88" s="43">
        <v>744</v>
      </c>
      <c r="O88" s="16">
        <f t="shared" si="30"/>
        <v>0</v>
      </c>
      <c r="P88" s="43">
        <v>0</v>
      </c>
      <c r="Q88" s="43">
        <v>0</v>
      </c>
      <c r="R88" s="43">
        <v>0</v>
      </c>
      <c r="S88" s="43">
        <v>0</v>
      </c>
      <c r="T88" s="16">
        <f t="shared" si="31"/>
        <v>0</v>
      </c>
      <c r="U88">
        <v>0</v>
      </c>
      <c r="V88">
        <v>0</v>
      </c>
      <c r="W88">
        <v>1</v>
      </c>
      <c r="X88" s="43">
        <v>0</v>
      </c>
      <c r="Y88">
        <v>0</v>
      </c>
      <c r="Z88">
        <v>0</v>
      </c>
      <c r="AA88" s="43">
        <v>0</v>
      </c>
      <c r="AB88">
        <v>0</v>
      </c>
    </row>
    <row r="89" spans="1:28" ht="15" hidden="1" outlineLevel="1">
      <c r="A89" s="13" t="s">
        <v>51</v>
      </c>
      <c r="B89" s="14">
        <v>45178</v>
      </c>
      <c r="C89" s="15">
        <v>0</v>
      </c>
      <c r="D89" s="13">
        <v>720</v>
      </c>
      <c r="E89" s="13">
        <v>95</v>
      </c>
      <c r="F89" s="43">
        <v>0</v>
      </c>
      <c r="G89" s="43">
        <v>0</v>
      </c>
      <c r="H89" s="43">
        <v>0</v>
      </c>
      <c r="I89" s="16">
        <f t="shared" si="32"/>
        <v>0</v>
      </c>
      <c r="J89" s="43">
        <v>0</v>
      </c>
      <c r="K89" s="43">
        <v>720</v>
      </c>
      <c r="L89" s="43">
        <v>0</v>
      </c>
      <c r="M89" s="43">
        <v>0</v>
      </c>
      <c r="N89" s="43">
        <v>720</v>
      </c>
      <c r="O89" s="16">
        <f t="shared" si="30"/>
        <v>0</v>
      </c>
      <c r="P89" s="43">
        <v>0</v>
      </c>
      <c r="Q89" s="43">
        <v>0</v>
      </c>
      <c r="R89" s="43">
        <v>0</v>
      </c>
      <c r="S89" s="43">
        <v>0</v>
      </c>
      <c r="T89" s="16">
        <f t="shared" si="31"/>
        <v>0</v>
      </c>
      <c r="U89">
        <v>0</v>
      </c>
      <c r="V89">
        <v>0</v>
      </c>
      <c r="W89">
        <v>1</v>
      </c>
      <c r="X89" s="43">
        <v>0</v>
      </c>
      <c r="Y89">
        <v>0</v>
      </c>
      <c r="Z89">
        <v>0</v>
      </c>
      <c r="AA89" s="43">
        <v>0</v>
      </c>
      <c r="AB89">
        <v>0</v>
      </c>
    </row>
    <row r="90" spans="1:28" ht="15" hidden="1" outlineLevel="1">
      <c r="A90" s="13" t="s">
        <v>51</v>
      </c>
      <c r="B90" s="14">
        <v>45209</v>
      </c>
      <c r="C90" s="15">
        <v>0</v>
      </c>
      <c r="D90" s="13">
        <v>744</v>
      </c>
      <c r="E90" s="13">
        <v>95</v>
      </c>
      <c r="F90" s="43">
        <v>0</v>
      </c>
      <c r="G90" s="43">
        <v>0</v>
      </c>
      <c r="H90" s="43">
        <v>0</v>
      </c>
      <c r="I90" s="16">
        <f t="shared" si="32"/>
        <v>0</v>
      </c>
      <c r="J90" s="43">
        <v>0</v>
      </c>
      <c r="K90" s="43">
        <v>744</v>
      </c>
      <c r="L90" s="43">
        <v>0</v>
      </c>
      <c r="M90" s="43">
        <v>0</v>
      </c>
      <c r="N90" s="43">
        <v>744</v>
      </c>
      <c r="O90" s="16">
        <f t="shared" si="30"/>
        <v>0</v>
      </c>
      <c r="P90" s="43">
        <v>0</v>
      </c>
      <c r="Q90" s="43">
        <v>0</v>
      </c>
      <c r="R90" s="43">
        <v>0</v>
      </c>
      <c r="S90" s="43">
        <v>0</v>
      </c>
      <c r="T90" s="16">
        <f t="shared" si="31"/>
        <v>0</v>
      </c>
      <c r="U90">
        <v>0</v>
      </c>
      <c r="V90">
        <v>0</v>
      </c>
      <c r="W90">
        <v>1</v>
      </c>
      <c r="X90" s="43">
        <v>0</v>
      </c>
      <c r="Y90">
        <v>0</v>
      </c>
      <c r="Z90">
        <v>0</v>
      </c>
      <c r="AA90" s="43">
        <v>0</v>
      </c>
      <c r="AB90">
        <v>0</v>
      </c>
    </row>
    <row r="91" spans="1:28" ht="15" hidden="1" outlineLevel="1">
      <c r="A91" s="13" t="s">
        <v>51</v>
      </c>
      <c r="B91" s="14">
        <v>45241</v>
      </c>
      <c r="C91" s="15">
        <v>25558.8</v>
      </c>
      <c r="D91" s="13">
        <v>720</v>
      </c>
      <c r="E91" s="13">
        <v>95</v>
      </c>
      <c r="F91" s="43">
        <v>178.78</v>
      </c>
      <c r="G91" s="43">
        <v>48.7</v>
      </c>
      <c r="H91" s="43">
        <v>227.48</v>
      </c>
      <c r="I91" s="16">
        <f t="shared" si="32"/>
        <v>21610.6</v>
      </c>
      <c r="J91" s="43">
        <v>4.02</v>
      </c>
      <c r="K91" s="43">
        <v>488.5</v>
      </c>
      <c r="L91" s="43">
        <v>0</v>
      </c>
      <c r="M91" s="43">
        <v>0</v>
      </c>
      <c r="N91" s="43">
        <v>492.52</v>
      </c>
      <c r="O91" s="16">
        <f t="shared" si="30"/>
        <v>4.02</v>
      </c>
      <c r="P91" s="43">
        <v>24.83</v>
      </c>
      <c r="Q91" s="43">
        <v>0.56</v>
      </c>
      <c r="R91" s="43">
        <v>31.59</v>
      </c>
      <c r="S91" s="43">
        <v>37.37</v>
      </c>
      <c r="T91" s="16">
        <f t="shared" si="31"/>
        <v>0.0055833333333333325</v>
      </c>
      <c r="U91">
        <v>12</v>
      </c>
      <c r="V91">
        <v>4</v>
      </c>
      <c r="W91">
        <v>1</v>
      </c>
      <c r="X91" s="43">
        <v>0</v>
      </c>
      <c r="Y91">
        <v>0</v>
      </c>
      <c r="Z91">
        <v>0</v>
      </c>
      <c r="AA91" s="43">
        <v>0</v>
      </c>
      <c r="AB91">
        <v>0</v>
      </c>
    </row>
    <row r="92" spans="1:28" ht="15" hidden="1" outlineLevel="1">
      <c r="A92" s="13" t="s">
        <v>51</v>
      </c>
      <c r="B92" s="14">
        <v>45272</v>
      </c>
      <c r="C92" s="15">
        <v>45302.9</v>
      </c>
      <c r="D92" s="13">
        <v>744</v>
      </c>
      <c r="E92" s="13">
        <v>95</v>
      </c>
      <c r="F92" s="43">
        <v>605.45</v>
      </c>
      <c r="G92" s="43">
        <v>138.55</v>
      </c>
      <c r="H92" s="43">
        <v>744</v>
      </c>
      <c r="I92" s="16">
        <f t="shared" si="32"/>
        <v>70680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16">
        <f t="shared" si="30"/>
        <v>0</v>
      </c>
      <c r="P92" s="43">
        <v>81.38</v>
      </c>
      <c r="Q92" s="43">
        <v>0</v>
      </c>
      <c r="R92" s="43">
        <v>100</v>
      </c>
      <c r="S92" s="43">
        <v>64.1</v>
      </c>
      <c r="T92" s="16">
        <f t="shared" si="31"/>
        <v>0</v>
      </c>
      <c r="U92">
        <v>16</v>
      </c>
      <c r="V92">
        <v>0</v>
      </c>
      <c r="W92">
        <v>0</v>
      </c>
      <c r="X92" s="43">
        <v>0</v>
      </c>
      <c r="Y92">
        <v>0</v>
      </c>
      <c r="Z92">
        <v>0</v>
      </c>
      <c r="AA92" s="43">
        <v>0</v>
      </c>
      <c r="AB92">
        <v>0</v>
      </c>
    </row>
    <row r="93" spans="1:28" s="1" customFormat="1" ht="15" collapsed="1">
      <c r="A93" s="1" t="s">
        <v>51</v>
      </c>
      <c r="B93" s="4" t="s">
        <v>45</v>
      </c>
      <c r="C93" s="5">
        <f>SUM(C81:C92)</f>
        <v>186055.9</v>
      </c>
      <c r="D93" s="1">
        <f>SUM(D81:D92)</f>
        <v>8784</v>
      </c>
      <c r="E93" s="2">
        <f>AVERAGE(E81:E92)</f>
        <v>95</v>
      </c>
      <c r="F93" s="3">
        <f aca="true" t="shared" si="33" ref="F93:O93">SUM(F81:F92)</f>
        <v>2401.13</v>
      </c>
      <c r="G93" s="3">
        <f t="shared" si="33"/>
        <v>754.3499999999999</v>
      </c>
      <c r="H93" s="3">
        <f t="shared" si="33"/>
        <v>3155.48</v>
      </c>
      <c r="I93" s="3">
        <f>SUM(I81:I92)</f>
        <v>299770.6</v>
      </c>
      <c r="J93" s="3">
        <f t="shared" si="33"/>
        <v>4.02</v>
      </c>
      <c r="K93" s="3">
        <f t="shared" si="33"/>
        <v>5624.5</v>
      </c>
      <c r="L93" s="3">
        <f t="shared" si="33"/>
        <v>0</v>
      </c>
      <c r="M93" s="3">
        <f t="shared" si="33"/>
        <v>0</v>
      </c>
      <c r="N93" s="3">
        <f t="shared" si="33"/>
        <v>5628.52</v>
      </c>
      <c r="O93" s="3">
        <f t="shared" si="33"/>
        <v>4.02</v>
      </c>
      <c r="P93" s="3">
        <f>AVERAGE(P81:P92)</f>
        <v>27.209999999999997</v>
      </c>
      <c r="Q93" s="3">
        <f>AVERAGE(Q81:Q92)</f>
        <v>0.04666666666666667</v>
      </c>
      <c r="R93" s="3">
        <f>AVERAGE(R81:R92)</f>
        <v>35.96583333333333</v>
      </c>
      <c r="S93" s="3">
        <f>AVERAGE(S81:S92)</f>
        <v>22.22</v>
      </c>
      <c r="T93" s="3">
        <f>AVERAGE(T81:T92)</f>
        <v>0.00046527777777777773</v>
      </c>
      <c r="U93" s="1">
        <f aca="true" t="shared" si="34" ref="U93:AB93">SUM(U81:U92)</f>
        <v>53</v>
      </c>
      <c r="V93" s="1">
        <f t="shared" si="34"/>
        <v>4</v>
      </c>
      <c r="W93" s="1">
        <f t="shared" si="34"/>
        <v>8</v>
      </c>
      <c r="X93" s="3">
        <f t="shared" si="34"/>
        <v>0</v>
      </c>
      <c r="Y93" s="1">
        <f t="shared" si="34"/>
        <v>0</v>
      </c>
      <c r="Z93" s="1">
        <f t="shared" si="34"/>
        <v>0</v>
      </c>
      <c r="AA93" s="3">
        <f t="shared" si="34"/>
        <v>0</v>
      </c>
      <c r="AB93" s="1">
        <f t="shared" si="34"/>
        <v>0</v>
      </c>
    </row>
    <row r="94" spans="1:28" ht="15" hidden="1" outlineLevel="1">
      <c r="A94" s="13" t="s">
        <v>52</v>
      </c>
      <c r="B94" s="14">
        <v>45292</v>
      </c>
      <c r="C94" s="15">
        <v>25622.8</v>
      </c>
      <c r="D94" s="13">
        <v>744</v>
      </c>
      <c r="E94" s="13">
        <v>95</v>
      </c>
      <c r="F94" s="43">
        <v>348.98</v>
      </c>
      <c r="G94" s="43">
        <v>395.02</v>
      </c>
      <c r="H94" s="43">
        <v>744</v>
      </c>
      <c r="I94" s="16">
        <f>E94*H94</f>
        <v>70680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16">
        <f aca="true" t="shared" si="35" ref="O94:O105">(J94+M94)</f>
        <v>0</v>
      </c>
      <c r="P94" s="43">
        <v>46.91</v>
      </c>
      <c r="Q94" s="43">
        <v>0</v>
      </c>
      <c r="R94" s="43">
        <v>100</v>
      </c>
      <c r="S94" s="43">
        <v>36.25</v>
      </c>
      <c r="T94" s="16">
        <f aca="true" t="shared" si="36" ref="T94:T105">((J94+M94)/D94)*100%</f>
        <v>0</v>
      </c>
      <c r="U94">
        <v>18</v>
      </c>
      <c r="V94">
        <v>0</v>
      </c>
      <c r="W94">
        <v>0</v>
      </c>
      <c r="X94" s="43">
        <v>0</v>
      </c>
      <c r="Y94">
        <v>0</v>
      </c>
      <c r="Z94">
        <v>0</v>
      </c>
      <c r="AA94" s="43">
        <v>0</v>
      </c>
      <c r="AB94">
        <v>0</v>
      </c>
    </row>
    <row r="95" spans="1:28" ht="15" hidden="1" outlineLevel="1">
      <c r="A95" s="13" t="s">
        <v>52</v>
      </c>
      <c r="B95" s="14">
        <v>45324</v>
      </c>
      <c r="C95" s="15">
        <v>43644.7</v>
      </c>
      <c r="D95" s="13">
        <v>696</v>
      </c>
      <c r="E95" s="13">
        <v>95</v>
      </c>
      <c r="F95" s="43">
        <v>620.73</v>
      </c>
      <c r="G95" s="43">
        <v>75.27</v>
      </c>
      <c r="H95" s="43">
        <v>696</v>
      </c>
      <c r="I95" s="16">
        <f aca="true" t="shared" si="37" ref="I95:I105">E95*H95</f>
        <v>66120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16">
        <f t="shared" si="35"/>
        <v>0</v>
      </c>
      <c r="P95" s="43">
        <v>89.19</v>
      </c>
      <c r="Q95" s="43">
        <v>0</v>
      </c>
      <c r="R95" s="43">
        <v>100</v>
      </c>
      <c r="S95" s="43">
        <v>66.01</v>
      </c>
      <c r="T95" s="16">
        <f t="shared" si="36"/>
        <v>0</v>
      </c>
      <c r="U95">
        <v>5</v>
      </c>
      <c r="V95">
        <v>0</v>
      </c>
      <c r="W95">
        <v>0</v>
      </c>
      <c r="X95" s="43">
        <v>0</v>
      </c>
      <c r="Y95">
        <v>0</v>
      </c>
      <c r="Z95">
        <v>0</v>
      </c>
      <c r="AA95" s="43">
        <v>0</v>
      </c>
      <c r="AB95">
        <v>0</v>
      </c>
    </row>
    <row r="96" spans="1:28" ht="15" hidden="1" outlineLevel="1">
      <c r="A96" s="13" t="s">
        <v>52</v>
      </c>
      <c r="B96" s="14">
        <v>45354</v>
      </c>
      <c r="C96" s="49">
        <v>39131.8</v>
      </c>
      <c r="D96">
        <v>744</v>
      </c>
      <c r="E96">
        <v>95</v>
      </c>
      <c r="F96" s="43">
        <v>552.77</v>
      </c>
      <c r="G96" s="43">
        <v>191.23</v>
      </c>
      <c r="H96" s="43">
        <v>744</v>
      </c>
      <c r="I96" s="16">
        <f t="shared" si="37"/>
        <v>70680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16">
        <f t="shared" si="35"/>
        <v>0</v>
      </c>
      <c r="P96" s="43">
        <v>74.3</v>
      </c>
      <c r="Q96" s="43">
        <v>0</v>
      </c>
      <c r="R96" s="43">
        <v>100</v>
      </c>
      <c r="S96" s="43">
        <v>55.37</v>
      </c>
      <c r="T96" s="16">
        <f t="shared" si="36"/>
        <v>0</v>
      </c>
      <c r="U96">
        <v>10</v>
      </c>
      <c r="V96">
        <v>0</v>
      </c>
      <c r="W96">
        <v>0</v>
      </c>
      <c r="X96" s="43">
        <v>0</v>
      </c>
      <c r="Y96">
        <v>0</v>
      </c>
      <c r="Z96">
        <v>0</v>
      </c>
      <c r="AA96" s="43">
        <v>0</v>
      </c>
      <c r="AB96">
        <v>0</v>
      </c>
    </row>
    <row r="97" spans="1:28" ht="15" hidden="1" outlineLevel="1">
      <c r="A97" s="13" t="s">
        <v>52</v>
      </c>
      <c r="B97" s="14">
        <v>45020</v>
      </c>
      <c r="C97" s="15">
        <v>0</v>
      </c>
      <c r="D97" s="13">
        <v>720</v>
      </c>
      <c r="E97" s="13">
        <v>95</v>
      </c>
      <c r="F97" s="43">
        <v>0</v>
      </c>
      <c r="G97" s="43">
        <v>720</v>
      </c>
      <c r="H97" s="43">
        <v>720</v>
      </c>
      <c r="I97" s="16">
        <f t="shared" si="37"/>
        <v>68400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16">
        <f t="shared" si="35"/>
        <v>0</v>
      </c>
      <c r="P97" s="43">
        <v>0</v>
      </c>
      <c r="Q97" s="43">
        <v>0</v>
      </c>
      <c r="R97" s="43">
        <v>100</v>
      </c>
      <c r="S97" s="43">
        <v>0</v>
      </c>
      <c r="T97" s="16">
        <f t="shared" si="36"/>
        <v>0</v>
      </c>
      <c r="U97">
        <v>1</v>
      </c>
      <c r="V97">
        <v>0</v>
      </c>
      <c r="W97">
        <v>0</v>
      </c>
      <c r="X97" s="43">
        <v>0</v>
      </c>
      <c r="Y97">
        <v>0</v>
      </c>
      <c r="Z97">
        <v>0</v>
      </c>
      <c r="AA97" s="43">
        <v>0</v>
      </c>
      <c r="AB97">
        <v>0</v>
      </c>
    </row>
    <row r="98" spans="1:28" ht="15" hidden="1" outlineLevel="1">
      <c r="A98" s="13" t="s">
        <v>52</v>
      </c>
      <c r="B98" s="14">
        <v>45051</v>
      </c>
      <c r="C98" s="15">
        <v>48466.4</v>
      </c>
      <c r="D98" s="13">
        <v>744</v>
      </c>
      <c r="E98" s="13">
        <v>95</v>
      </c>
      <c r="F98" s="43">
        <v>667.32</v>
      </c>
      <c r="G98" s="43">
        <v>76.68</v>
      </c>
      <c r="H98" s="43">
        <v>744</v>
      </c>
      <c r="I98" s="16">
        <f t="shared" si="37"/>
        <v>70680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16">
        <f t="shared" si="35"/>
        <v>0</v>
      </c>
      <c r="P98" s="43">
        <v>89.69</v>
      </c>
      <c r="Q98" s="43">
        <v>0</v>
      </c>
      <c r="R98" s="43">
        <v>100</v>
      </c>
      <c r="S98" s="43">
        <v>68.57</v>
      </c>
      <c r="T98" s="16">
        <f t="shared" si="36"/>
        <v>0</v>
      </c>
      <c r="U98">
        <v>9</v>
      </c>
      <c r="V98">
        <v>0</v>
      </c>
      <c r="W98">
        <v>0</v>
      </c>
      <c r="X98" s="43">
        <v>0</v>
      </c>
      <c r="Y98">
        <v>0</v>
      </c>
      <c r="Z98">
        <v>0</v>
      </c>
      <c r="AA98" s="43">
        <v>0</v>
      </c>
      <c r="AB98">
        <v>0</v>
      </c>
    </row>
    <row r="99" spans="1:28" ht="15" hidden="1" outlineLevel="1">
      <c r="A99" s="13" t="s">
        <v>52</v>
      </c>
      <c r="B99" s="14">
        <v>45083</v>
      </c>
      <c r="C99" s="15">
        <v>29119</v>
      </c>
      <c r="D99" s="13">
        <v>720</v>
      </c>
      <c r="E99" s="13">
        <v>95</v>
      </c>
      <c r="F99" s="43">
        <v>414.9</v>
      </c>
      <c r="G99" s="43">
        <v>305.1</v>
      </c>
      <c r="H99" s="43">
        <v>720</v>
      </c>
      <c r="I99" s="16">
        <f t="shared" si="37"/>
        <v>68400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16">
        <f t="shared" si="35"/>
        <v>0</v>
      </c>
      <c r="P99" s="43">
        <v>57.63</v>
      </c>
      <c r="Q99" s="43">
        <v>0</v>
      </c>
      <c r="R99" s="43">
        <v>100</v>
      </c>
      <c r="S99" s="43">
        <v>42.57</v>
      </c>
      <c r="T99" s="16">
        <f t="shared" si="36"/>
        <v>0</v>
      </c>
      <c r="U99">
        <v>27</v>
      </c>
      <c r="V99">
        <v>0</v>
      </c>
      <c r="W99">
        <v>0</v>
      </c>
      <c r="X99" s="43">
        <v>0</v>
      </c>
      <c r="Y99">
        <v>0</v>
      </c>
      <c r="Z99">
        <v>0</v>
      </c>
      <c r="AA99" s="43">
        <v>0</v>
      </c>
      <c r="AB99">
        <v>0</v>
      </c>
    </row>
    <row r="100" spans="1:28" ht="15" hidden="1" outlineLevel="1">
      <c r="A100" s="13" t="s">
        <v>52</v>
      </c>
      <c r="B100" s="14">
        <v>45114</v>
      </c>
      <c r="C100" s="15">
        <v>23533.1</v>
      </c>
      <c r="D100" s="13">
        <v>744</v>
      </c>
      <c r="E100" s="13">
        <v>95</v>
      </c>
      <c r="F100" s="43">
        <v>320.32</v>
      </c>
      <c r="G100" s="43">
        <v>423.68</v>
      </c>
      <c r="H100" s="43">
        <v>744</v>
      </c>
      <c r="I100" s="16">
        <f t="shared" si="37"/>
        <v>70680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16">
        <f t="shared" si="35"/>
        <v>0</v>
      </c>
      <c r="P100" s="43">
        <v>43.05</v>
      </c>
      <c r="Q100" s="43">
        <v>0</v>
      </c>
      <c r="R100" s="43">
        <v>100</v>
      </c>
      <c r="S100" s="43">
        <v>33.3</v>
      </c>
      <c r="T100" s="16">
        <f t="shared" si="36"/>
        <v>0</v>
      </c>
      <c r="U100">
        <v>28</v>
      </c>
      <c r="V100">
        <v>0</v>
      </c>
      <c r="W100">
        <v>0</v>
      </c>
      <c r="X100" s="43">
        <v>0</v>
      </c>
      <c r="Y100">
        <v>0</v>
      </c>
      <c r="Z100">
        <v>0</v>
      </c>
      <c r="AA100" s="43">
        <v>0</v>
      </c>
      <c r="AB100">
        <v>0</v>
      </c>
    </row>
    <row r="101" spans="1:28" ht="15" hidden="1" outlineLevel="1">
      <c r="A101" s="13" t="s">
        <v>52</v>
      </c>
      <c r="B101" s="14">
        <v>45146</v>
      </c>
      <c r="C101" s="15">
        <v>32403.8</v>
      </c>
      <c r="D101" s="13">
        <v>744</v>
      </c>
      <c r="E101" s="13">
        <v>95</v>
      </c>
      <c r="F101" s="43">
        <v>436.27</v>
      </c>
      <c r="G101" s="43">
        <v>307.73</v>
      </c>
      <c r="H101" s="43">
        <v>744</v>
      </c>
      <c r="I101" s="16">
        <f t="shared" si="37"/>
        <v>70680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16">
        <f t="shared" si="35"/>
        <v>0</v>
      </c>
      <c r="P101" s="43">
        <v>58.64</v>
      </c>
      <c r="Q101" s="43">
        <v>0</v>
      </c>
      <c r="R101" s="43">
        <v>100</v>
      </c>
      <c r="S101" s="43">
        <v>45.85</v>
      </c>
      <c r="T101" s="16">
        <f t="shared" si="36"/>
        <v>0</v>
      </c>
      <c r="U101">
        <v>31</v>
      </c>
      <c r="V101">
        <v>0</v>
      </c>
      <c r="W101">
        <v>0</v>
      </c>
      <c r="X101" s="43">
        <v>0</v>
      </c>
      <c r="Y101">
        <v>0</v>
      </c>
      <c r="Z101">
        <v>0</v>
      </c>
      <c r="AA101" s="43">
        <v>0</v>
      </c>
      <c r="AB101">
        <v>0</v>
      </c>
    </row>
    <row r="102" spans="1:28" ht="15" hidden="1" outlineLevel="1">
      <c r="A102" s="13" t="s">
        <v>52</v>
      </c>
      <c r="B102" s="14">
        <v>45178</v>
      </c>
      <c r="C102" s="15">
        <v>14219.4</v>
      </c>
      <c r="D102" s="13">
        <v>720</v>
      </c>
      <c r="E102" s="13">
        <v>95</v>
      </c>
      <c r="F102" s="43">
        <v>196.64</v>
      </c>
      <c r="G102" s="43">
        <v>441.38</v>
      </c>
      <c r="H102" s="43">
        <v>638.02</v>
      </c>
      <c r="I102" s="16">
        <f t="shared" si="37"/>
        <v>60611.9</v>
      </c>
      <c r="J102" s="43">
        <v>0</v>
      </c>
      <c r="K102" s="43">
        <v>81.98</v>
      </c>
      <c r="L102" s="43">
        <v>0</v>
      </c>
      <c r="M102" s="43">
        <v>0</v>
      </c>
      <c r="N102" s="43">
        <v>81.98</v>
      </c>
      <c r="O102" s="16">
        <f t="shared" si="35"/>
        <v>0</v>
      </c>
      <c r="P102" s="43">
        <v>27.31</v>
      </c>
      <c r="Q102" s="43">
        <v>0</v>
      </c>
      <c r="R102" s="43">
        <v>88.61</v>
      </c>
      <c r="S102" s="43">
        <v>20.79</v>
      </c>
      <c r="T102" s="16">
        <f t="shared" si="36"/>
        <v>0</v>
      </c>
      <c r="U102">
        <v>22</v>
      </c>
      <c r="V102">
        <v>0</v>
      </c>
      <c r="W102">
        <v>1</v>
      </c>
      <c r="X102" s="43">
        <v>0</v>
      </c>
      <c r="Y102">
        <v>0</v>
      </c>
      <c r="Z102">
        <v>0</v>
      </c>
      <c r="AA102" s="43">
        <v>0</v>
      </c>
      <c r="AB102">
        <v>0</v>
      </c>
    </row>
    <row r="103" spans="1:28" ht="15" hidden="1" outlineLevel="1">
      <c r="A103" s="13" t="s">
        <v>52</v>
      </c>
      <c r="B103" s="14">
        <v>45209</v>
      </c>
      <c r="C103" s="15">
        <v>13593.6</v>
      </c>
      <c r="D103" s="13">
        <v>744</v>
      </c>
      <c r="E103" s="13">
        <v>95</v>
      </c>
      <c r="F103" s="43">
        <v>182.47</v>
      </c>
      <c r="G103" s="43">
        <v>555.53</v>
      </c>
      <c r="H103" s="43">
        <v>738</v>
      </c>
      <c r="I103" s="16">
        <f t="shared" si="37"/>
        <v>70110</v>
      </c>
      <c r="J103" s="43">
        <v>0</v>
      </c>
      <c r="K103" s="43">
        <v>6</v>
      </c>
      <c r="L103" s="43">
        <v>0</v>
      </c>
      <c r="M103" s="43">
        <v>0</v>
      </c>
      <c r="N103" s="43">
        <v>6</v>
      </c>
      <c r="O103" s="16">
        <f t="shared" si="35"/>
        <v>0</v>
      </c>
      <c r="P103" s="43">
        <v>24.53</v>
      </c>
      <c r="Q103" s="43">
        <v>0</v>
      </c>
      <c r="R103" s="43">
        <v>99.19</v>
      </c>
      <c r="S103" s="43">
        <v>19.23</v>
      </c>
      <c r="T103" s="16">
        <f t="shared" si="36"/>
        <v>0</v>
      </c>
      <c r="U103">
        <v>38</v>
      </c>
      <c r="V103">
        <v>0</v>
      </c>
      <c r="W103">
        <v>2</v>
      </c>
      <c r="X103" s="43">
        <v>0</v>
      </c>
      <c r="Y103">
        <v>0</v>
      </c>
      <c r="Z103">
        <v>0</v>
      </c>
      <c r="AA103" s="43">
        <v>0</v>
      </c>
      <c r="AB103">
        <v>0</v>
      </c>
    </row>
    <row r="104" spans="1:28" ht="15" hidden="1" outlineLevel="1">
      <c r="A104" s="13" t="s">
        <v>52</v>
      </c>
      <c r="B104" s="14">
        <v>45241</v>
      </c>
      <c r="C104" s="15">
        <v>33121.9</v>
      </c>
      <c r="D104" s="13">
        <v>720</v>
      </c>
      <c r="E104" s="13">
        <v>95</v>
      </c>
      <c r="F104" s="43">
        <v>418.88</v>
      </c>
      <c r="G104" s="43">
        <v>297.1</v>
      </c>
      <c r="H104" s="43">
        <v>715.98</v>
      </c>
      <c r="I104" s="16">
        <f t="shared" si="37"/>
        <v>68018.1</v>
      </c>
      <c r="J104" s="43">
        <v>4.02</v>
      </c>
      <c r="K104" s="43">
        <v>0</v>
      </c>
      <c r="L104" s="43">
        <v>0</v>
      </c>
      <c r="M104" s="43">
        <v>0</v>
      </c>
      <c r="N104" s="43">
        <v>4.02</v>
      </c>
      <c r="O104" s="16">
        <f t="shared" si="35"/>
        <v>4.02</v>
      </c>
      <c r="P104" s="43">
        <v>58.18</v>
      </c>
      <c r="Q104" s="43">
        <v>0.56</v>
      </c>
      <c r="R104" s="43">
        <v>99.44</v>
      </c>
      <c r="S104" s="43">
        <v>48.42</v>
      </c>
      <c r="T104" s="16">
        <f t="shared" si="36"/>
        <v>0.0055833333333333325</v>
      </c>
      <c r="U104">
        <v>35</v>
      </c>
      <c r="V104">
        <v>4</v>
      </c>
      <c r="W104">
        <v>0</v>
      </c>
      <c r="X104" s="43">
        <v>0</v>
      </c>
      <c r="Y104">
        <v>0</v>
      </c>
      <c r="Z104">
        <v>0</v>
      </c>
      <c r="AA104" s="43">
        <v>0</v>
      </c>
      <c r="AB104">
        <v>0</v>
      </c>
    </row>
    <row r="105" spans="1:28" ht="15" hidden="1" outlineLevel="1">
      <c r="A105" s="13" t="s">
        <v>52</v>
      </c>
      <c r="B105" s="14">
        <v>45272</v>
      </c>
      <c r="C105" s="15">
        <v>33850</v>
      </c>
      <c r="D105" s="13">
        <v>744</v>
      </c>
      <c r="E105" s="13">
        <v>95</v>
      </c>
      <c r="F105" s="43">
        <v>447.17</v>
      </c>
      <c r="G105" s="43">
        <v>286.28</v>
      </c>
      <c r="H105" s="43">
        <v>733.45</v>
      </c>
      <c r="I105" s="16">
        <f t="shared" si="37"/>
        <v>69677.75</v>
      </c>
      <c r="J105" s="43">
        <v>0</v>
      </c>
      <c r="K105" s="43">
        <v>0</v>
      </c>
      <c r="L105" s="43">
        <v>1.02</v>
      </c>
      <c r="M105" s="43">
        <v>9.53</v>
      </c>
      <c r="N105" s="43">
        <v>10.55</v>
      </c>
      <c r="O105" s="16">
        <f t="shared" si="35"/>
        <v>9.53</v>
      </c>
      <c r="P105" s="43">
        <v>60.1</v>
      </c>
      <c r="Q105" s="43">
        <v>0</v>
      </c>
      <c r="R105" s="43">
        <v>98.58</v>
      </c>
      <c r="S105" s="43">
        <v>47.89</v>
      </c>
      <c r="T105" s="16">
        <f t="shared" si="36"/>
        <v>0.012809139784946235</v>
      </c>
      <c r="U105">
        <v>21</v>
      </c>
      <c r="V105">
        <v>0</v>
      </c>
      <c r="W105">
        <v>0</v>
      </c>
      <c r="X105" s="43">
        <v>0</v>
      </c>
      <c r="Y105">
        <v>0</v>
      </c>
      <c r="Z105">
        <v>1</v>
      </c>
      <c r="AA105" s="43">
        <v>1.02</v>
      </c>
      <c r="AB105">
        <v>1</v>
      </c>
    </row>
    <row r="106" spans="1:28" s="1" customFormat="1" ht="15" collapsed="1">
      <c r="A106" s="1" t="s">
        <v>52</v>
      </c>
      <c r="B106" s="4" t="s">
        <v>45</v>
      </c>
      <c r="C106" s="5">
        <f>SUM(C94:C105)</f>
        <v>336706.5</v>
      </c>
      <c r="D106" s="1">
        <f>SUM(D94:D105)</f>
        <v>8784</v>
      </c>
      <c r="E106" s="2">
        <f>AVERAGE(E94:E105)</f>
        <v>95</v>
      </c>
      <c r="F106" s="3">
        <f aca="true" t="shared" si="38" ref="F106:O106">SUM(F94:F105)</f>
        <v>4606.45</v>
      </c>
      <c r="G106" s="3">
        <f t="shared" si="38"/>
        <v>4075</v>
      </c>
      <c r="H106" s="3">
        <f t="shared" si="38"/>
        <v>8681.45</v>
      </c>
      <c r="I106" s="3">
        <f>SUM(I94:I105)</f>
        <v>824737.75</v>
      </c>
      <c r="J106" s="3">
        <f t="shared" si="38"/>
        <v>4.02</v>
      </c>
      <c r="K106" s="3">
        <f t="shared" si="38"/>
        <v>87.98</v>
      </c>
      <c r="L106" s="3">
        <f t="shared" si="38"/>
        <v>1.02</v>
      </c>
      <c r="M106" s="3">
        <f t="shared" si="38"/>
        <v>9.53</v>
      </c>
      <c r="N106" s="3">
        <f t="shared" si="38"/>
        <v>102.55</v>
      </c>
      <c r="O106" s="3">
        <f t="shared" si="38"/>
        <v>13.549999999999999</v>
      </c>
      <c r="P106" s="3">
        <f>AVERAGE(P94:P105)</f>
        <v>52.46083333333333</v>
      </c>
      <c r="Q106" s="3">
        <f>AVERAGE(Q94:Q105)</f>
        <v>0.04666666666666667</v>
      </c>
      <c r="R106" s="3">
        <f>AVERAGE(R94:R105)</f>
        <v>98.81833333333333</v>
      </c>
      <c r="S106" s="3">
        <f>AVERAGE(S94:S105)</f>
        <v>40.35416666666667</v>
      </c>
      <c r="T106" s="3">
        <f>AVERAGE(T94:T105)</f>
        <v>0.0015327060931899638</v>
      </c>
      <c r="U106" s="1">
        <f aca="true" t="shared" si="39" ref="U106:AB106">SUM(U94:U105)</f>
        <v>245</v>
      </c>
      <c r="V106" s="1">
        <f t="shared" si="39"/>
        <v>4</v>
      </c>
      <c r="W106" s="1">
        <f t="shared" si="39"/>
        <v>3</v>
      </c>
      <c r="X106" s="3">
        <f t="shared" si="39"/>
        <v>0</v>
      </c>
      <c r="Y106" s="1">
        <f t="shared" si="39"/>
        <v>0</v>
      </c>
      <c r="Z106" s="1">
        <f t="shared" si="39"/>
        <v>1</v>
      </c>
      <c r="AA106" s="3">
        <f t="shared" si="39"/>
        <v>1.02</v>
      </c>
      <c r="AB106" s="1">
        <f t="shared" si="39"/>
        <v>1</v>
      </c>
    </row>
    <row r="107" spans="1:28" ht="15" hidden="1" outlineLevel="1">
      <c r="A107" s="13" t="s">
        <v>53</v>
      </c>
      <c r="B107" s="14">
        <v>45292</v>
      </c>
      <c r="C107" s="15">
        <v>16665.7</v>
      </c>
      <c r="D107" s="13">
        <v>744</v>
      </c>
      <c r="E107" s="13">
        <v>95</v>
      </c>
      <c r="F107" s="43">
        <v>224.83</v>
      </c>
      <c r="G107" s="43">
        <v>514.37</v>
      </c>
      <c r="H107" s="43">
        <v>739.2</v>
      </c>
      <c r="I107" s="16">
        <f>E107*H107</f>
        <v>70224</v>
      </c>
      <c r="J107" s="43">
        <v>0</v>
      </c>
      <c r="K107" s="43">
        <v>4.8</v>
      </c>
      <c r="L107" s="43">
        <v>0</v>
      </c>
      <c r="M107" s="43">
        <v>0</v>
      </c>
      <c r="N107" s="43">
        <v>4.8</v>
      </c>
      <c r="O107" s="16">
        <f aca="true" t="shared" si="40" ref="O107:O118">(J107+M107)</f>
        <v>0</v>
      </c>
      <c r="P107" s="43">
        <v>30.22</v>
      </c>
      <c r="Q107" s="43">
        <v>0</v>
      </c>
      <c r="R107" s="43">
        <v>99.35</v>
      </c>
      <c r="S107" s="43">
        <v>23.58</v>
      </c>
      <c r="T107" s="16">
        <f aca="true" t="shared" si="41" ref="T107:T118">((J107+M107)/D107)*100%</f>
        <v>0</v>
      </c>
      <c r="U107">
        <v>21</v>
      </c>
      <c r="V107">
        <v>0</v>
      </c>
      <c r="W107">
        <v>1</v>
      </c>
      <c r="X107" s="43">
        <v>0</v>
      </c>
      <c r="Y107">
        <v>0</v>
      </c>
      <c r="Z107">
        <v>0</v>
      </c>
      <c r="AA107" s="43">
        <v>0</v>
      </c>
      <c r="AB107">
        <v>0</v>
      </c>
    </row>
    <row r="108" spans="1:28" ht="15" hidden="1" outlineLevel="1">
      <c r="A108" s="13" t="s">
        <v>53</v>
      </c>
      <c r="B108" s="14">
        <v>45324</v>
      </c>
      <c r="C108" s="15">
        <v>40732.7</v>
      </c>
      <c r="D108" s="13">
        <v>696</v>
      </c>
      <c r="E108" s="13">
        <v>95</v>
      </c>
      <c r="F108" s="43">
        <v>581.68</v>
      </c>
      <c r="G108" s="43">
        <v>114.32</v>
      </c>
      <c r="H108" s="43">
        <v>696</v>
      </c>
      <c r="I108" s="16">
        <f aca="true" t="shared" si="42" ref="I108:I118">E108*H108</f>
        <v>66120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16">
        <f t="shared" si="40"/>
        <v>0</v>
      </c>
      <c r="P108" s="43">
        <v>83.57</v>
      </c>
      <c r="Q108" s="43">
        <v>0</v>
      </c>
      <c r="R108" s="43">
        <v>100</v>
      </c>
      <c r="S108" s="43">
        <v>61.6</v>
      </c>
      <c r="T108" s="16">
        <f t="shared" si="41"/>
        <v>0</v>
      </c>
      <c r="U108">
        <v>2</v>
      </c>
      <c r="V108">
        <v>0</v>
      </c>
      <c r="W108">
        <v>0</v>
      </c>
      <c r="X108" s="43">
        <v>0</v>
      </c>
      <c r="Y108">
        <v>0</v>
      </c>
      <c r="Z108">
        <v>0</v>
      </c>
      <c r="AA108" s="43">
        <v>0</v>
      </c>
      <c r="AB108">
        <v>0</v>
      </c>
    </row>
    <row r="109" spans="1:28" ht="15" hidden="1" outlineLevel="1">
      <c r="A109" s="13" t="s">
        <v>53</v>
      </c>
      <c r="B109" s="14">
        <v>45354</v>
      </c>
      <c r="C109" s="49">
        <v>33179.7</v>
      </c>
      <c r="D109">
        <v>744</v>
      </c>
      <c r="E109">
        <v>95</v>
      </c>
      <c r="F109" s="43">
        <v>471.73</v>
      </c>
      <c r="G109" s="43">
        <v>272.27</v>
      </c>
      <c r="H109" s="43">
        <v>744</v>
      </c>
      <c r="I109" s="16">
        <f t="shared" si="42"/>
        <v>70680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16">
        <f t="shared" si="40"/>
        <v>0</v>
      </c>
      <c r="P109" s="43">
        <v>63.4</v>
      </c>
      <c r="Q109" s="43">
        <v>0</v>
      </c>
      <c r="R109" s="43">
        <v>100</v>
      </c>
      <c r="S109" s="43">
        <v>46.94</v>
      </c>
      <c r="T109" s="16">
        <f t="shared" si="41"/>
        <v>0</v>
      </c>
      <c r="U109">
        <v>9</v>
      </c>
      <c r="V109">
        <v>0</v>
      </c>
      <c r="W109">
        <v>0</v>
      </c>
      <c r="X109" s="43">
        <v>0</v>
      </c>
      <c r="Y109">
        <v>0</v>
      </c>
      <c r="Z109">
        <v>0</v>
      </c>
      <c r="AA109" s="43">
        <v>0</v>
      </c>
      <c r="AB109">
        <v>0</v>
      </c>
    </row>
    <row r="110" spans="1:28" ht="15" hidden="1" outlineLevel="1">
      <c r="A110" s="13" t="s">
        <v>53</v>
      </c>
      <c r="B110" s="14">
        <v>45020</v>
      </c>
      <c r="C110" s="15">
        <v>31053.8</v>
      </c>
      <c r="D110" s="13">
        <v>720</v>
      </c>
      <c r="E110" s="13">
        <v>95</v>
      </c>
      <c r="F110" s="43">
        <v>453.55</v>
      </c>
      <c r="G110" s="43">
        <v>256.17</v>
      </c>
      <c r="H110" s="43">
        <v>709.72</v>
      </c>
      <c r="I110" s="16">
        <f t="shared" si="42"/>
        <v>67423.40000000001</v>
      </c>
      <c r="J110" s="43">
        <v>0</v>
      </c>
      <c r="K110" s="43">
        <v>0</v>
      </c>
      <c r="L110" s="43">
        <v>0.28</v>
      </c>
      <c r="M110" s="43">
        <v>10</v>
      </c>
      <c r="N110" s="43">
        <v>10.28</v>
      </c>
      <c r="O110" s="16">
        <f t="shared" si="40"/>
        <v>10</v>
      </c>
      <c r="P110" s="43">
        <v>62.99</v>
      </c>
      <c r="Q110" s="43">
        <v>0</v>
      </c>
      <c r="R110" s="43">
        <v>98.57</v>
      </c>
      <c r="S110" s="43">
        <v>45.4</v>
      </c>
      <c r="T110" s="16">
        <f t="shared" si="41"/>
        <v>0.013888888888888888</v>
      </c>
      <c r="U110">
        <v>3</v>
      </c>
      <c r="V110">
        <v>0</v>
      </c>
      <c r="W110">
        <v>0</v>
      </c>
      <c r="X110" s="43">
        <v>0</v>
      </c>
      <c r="Y110">
        <v>0</v>
      </c>
      <c r="Z110">
        <v>1</v>
      </c>
      <c r="AA110" s="43">
        <v>0.28</v>
      </c>
      <c r="AB110">
        <v>1</v>
      </c>
    </row>
    <row r="111" spans="1:28" ht="15" hidden="1" outlineLevel="1">
      <c r="A111" s="13" t="s">
        <v>53</v>
      </c>
      <c r="B111" s="14">
        <v>45051</v>
      </c>
      <c r="C111" s="15">
        <v>41843.7</v>
      </c>
      <c r="D111" s="13">
        <v>744</v>
      </c>
      <c r="E111" s="13">
        <v>95</v>
      </c>
      <c r="F111" s="43">
        <v>581.9</v>
      </c>
      <c r="G111" s="43">
        <v>162.1</v>
      </c>
      <c r="H111" s="43">
        <v>744</v>
      </c>
      <c r="I111" s="16">
        <f t="shared" si="42"/>
        <v>70680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16">
        <f t="shared" si="40"/>
        <v>0</v>
      </c>
      <c r="P111" s="43">
        <v>78.21</v>
      </c>
      <c r="Q111" s="43">
        <v>0</v>
      </c>
      <c r="R111" s="43">
        <v>100</v>
      </c>
      <c r="S111" s="43">
        <v>59.2</v>
      </c>
      <c r="T111" s="16">
        <f t="shared" si="41"/>
        <v>0</v>
      </c>
      <c r="U111">
        <v>15</v>
      </c>
      <c r="V111">
        <v>0</v>
      </c>
      <c r="W111">
        <v>0</v>
      </c>
      <c r="X111" s="43">
        <v>0</v>
      </c>
      <c r="Y111">
        <v>0</v>
      </c>
      <c r="Z111">
        <v>0</v>
      </c>
      <c r="AA111" s="43">
        <v>0</v>
      </c>
      <c r="AB111">
        <v>0</v>
      </c>
    </row>
    <row r="112" spans="1:28" ht="15" hidden="1" outlineLevel="1">
      <c r="A112" s="13" t="s">
        <v>53</v>
      </c>
      <c r="B112" s="14">
        <v>45083</v>
      </c>
      <c r="C112" s="15">
        <v>9820.4</v>
      </c>
      <c r="D112" s="13">
        <v>720</v>
      </c>
      <c r="E112" s="13">
        <v>95</v>
      </c>
      <c r="F112" s="43">
        <v>143.86</v>
      </c>
      <c r="G112" s="43">
        <v>572.42</v>
      </c>
      <c r="H112" s="43">
        <v>716.28</v>
      </c>
      <c r="I112" s="16">
        <f t="shared" si="42"/>
        <v>68046.59999999999</v>
      </c>
      <c r="J112" s="43">
        <v>3.72</v>
      </c>
      <c r="K112" s="43">
        <v>0</v>
      </c>
      <c r="L112" s="43">
        <v>0</v>
      </c>
      <c r="M112" s="43">
        <v>0</v>
      </c>
      <c r="N112" s="43">
        <v>3.72</v>
      </c>
      <c r="O112" s="16">
        <f t="shared" si="40"/>
        <v>3.72</v>
      </c>
      <c r="P112" s="43">
        <v>19.98</v>
      </c>
      <c r="Q112" s="43">
        <v>0.52</v>
      </c>
      <c r="R112" s="43">
        <v>99.48</v>
      </c>
      <c r="S112" s="43">
        <v>14.36</v>
      </c>
      <c r="T112" s="16">
        <f t="shared" si="41"/>
        <v>0.005166666666666667</v>
      </c>
      <c r="U112">
        <v>16</v>
      </c>
      <c r="V112">
        <v>1</v>
      </c>
      <c r="W112">
        <v>0</v>
      </c>
      <c r="X112" s="43">
        <v>0</v>
      </c>
      <c r="Y112">
        <v>0</v>
      </c>
      <c r="Z112">
        <v>0</v>
      </c>
      <c r="AA112" s="43">
        <v>0</v>
      </c>
      <c r="AB112">
        <v>0</v>
      </c>
    </row>
    <row r="113" spans="1:28" ht="15" hidden="1" outlineLevel="1">
      <c r="A113" s="13" t="s">
        <v>53</v>
      </c>
      <c r="B113" s="14">
        <v>45114</v>
      </c>
      <c r="C113" s="15">
        <v>6123.5</v>
      </c>
      <c r="D113" s="13">
        <v>744</v>
      </c>
      <c r="E113" s="13">
        <v>95</v>
      </c>
      <c r="F113" s="43">
        <v>87.35</v>
      </c>
      <c r="G113" s="43">
        <v>656.65</v>
      </c>
      <c r="H113" s="43">
        <v>744</v>
      </c>
      <c r="I113" s="16">
        <f t="shared" si="42"/>
        <v>70680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16">
        <f t="shared" si="40"/>
        <v>0</v>
      </c>
      <c r="P113" s="43">
        <v>11.74</v>
      </c>
      <c r="Q113" s="43">
        <v>0</v>
      </c>
      <c r="R113" s="43">
        <v>100</v>
      </c>
      <c r="S113" s="43">
        <v>8.66</v>
      </c>
      <c r="T113" s="16">
        <f t="shared" si="41"/>
        <v>0</v>
      </c>
      <c r="U113">
        <v>14</v>
      </c>
      <c r="V113">
        <v>0</v>
      </c>
      <c r="W113">
        <v>0</v>
      </c>
      <c r="X113" s="43">
        <v>0</v>
      </c>
      <c r="Y113">
        <v>0</v>
      </c>
      <c r="Z113">
        <v>0</v>
      </c>
      <c r="AA113" s="43">
        <v>0</v>
      </c>
      <c r="AB113">
        <v>0</v>
      </c>
    </row>
    <row r="114" spans="1:28" ht="15" hidden="1" outlineLevel="1">
      <c r="A114" s="13" t="s">
        <v>53</v>
      </c>
      <c r="B114" s="14">
        <v>45146</v>
      </c>
      <c r="C114" s="15">
        <v>29611.5</v>
      </c>
      <c r="D114" s="13">
        <v>744</v>
      </c>
      <c r="E114" s="13">
        <v>95</v>
      </c>
      <c r="F114" s="43">
        <v>404.37</v>
      </c>
      <c r="G114" s="43">
        <v>339.63</v>
      </c>
      <c r="H114" s="43">
        <v>744</v>
      </c>
      <c r="I114" s="16">
        <f>E114*H114</f>
        <v>70680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16">
        <f t="shared" si="40"/>
        <v>0</v>
      </c>
      <c r="P114" s="43">
        <v>54.35</v>
      </c>
      <c r="Q114" s="43">
        <v>0</v>
      </c>
      <c r="R114" s="43">
        <v>100</v>
      </c>
      <c r="S114" s="43">
        <v>41.9</v>
      </c>
      <c r="T114" s="16">
        <f t="shared" si="41"/>
        <v>0</v>
      </c>
      <c r="U114">
        <v>23</v>
      </c>
      <c r="V114">
        <v>0</v>
      </c>
      <c r="W114">
        <v>0</v>
      </c>
      <c r="X114" s="43">
        <v>0</v>
      </c>
      <c r="Y114">
        <v>0</v>
      </c>
      <c r="Z114">
        <v>0</v>
      </c>
      <c r="AA114" s="43">
        <v>0</v>
      </c>
      <c r="AB114">
        <v>0</v>
      </c>
    </row>
    <row r="115" spans="1:28" ht="15" hidden="1" outlineLevel="1">
      <c r="A115" s="13" t="s">
        <v>53</v>
      </c>
      <c r="B115" s="14">
        <v>45178</v>
      </c>
      <c r="C115" s="15">
        <v>4347</v>
      </c>
      <c r="D115" s="13">
        <v>720</v>
      </c>
      <c r="E115" s="13">
        <v>95</v>
      </c>
      <c r="F115" s="43">
        <v>59.78</v>
      </c>
      <c r="G115" s="43">
        <v>186.22</v>
      </c>
      <c r="H115" s="43">
        <v>246</v>
      </c>
      <c r="I115" s="16">
        <f>E115*H115</f>
        <v>23370</v>
      </c>
      <c r="J115" s="43">
        <v>0</v>
      </c>
      <c r="K115" s="43">
        <v>474</v>
      </c>
      <c r="L115" s="43">
        <v>0</v>
      </c>
      <c r="M115" s="43">
        <v>0</v>
      </c>
      <c r="N115" s="43">
        <v>474</v>
      </c>
      <c r="O115" s="16">
        <f t="shared" si="40"/>
        <v>0</v>
      </c>
      <c r="P115" s="43">
        <v>8.3</v>
      </c>
      <c r="Q115" s="43">
        <v>0</v>
      </c>
      <c r="R115" s="43">
        <v>34.17</v>
      </c>
      <c r="S115" s="43">
        <v>6.36</v>
      </c>
      <c r="T115" s="16">
        <f t="shared" si="41"/>
        <v>0</v>
      </c>
      <c r="U115">
        <v>5</v>
      </c>
      <c r="V115">
        <v>0</v>
      </c>
      <c r="W115">
        <v>1</v>
      </c>
      <c r="X115" s="43">
        <v>0</v>
      </c>
      <c r="Y115">
        <v>0</v>
      </c>
      <c r="Z115">
        <v>0</v>
      </c>
      <c r="AA115" s="43">
        <v>0</v>
      </c>
      <c r="AB115">
        <v>0</v>
      </c>
    </row>
    <row r="116" spans="1:28" ht="15" hidden="1" outlineLevel="1">
      <c r="A116" s="13" t="s">
        <v>53</v>
      </c>
      <c r="B116" s="14">
        <v>45209</v>
      </c>
      <c r="C116" s="15">
        <v>0</v>
      </c>
      <c r="D116" s="13">
        <v>744</v>
      </c>
      <c r="E116" s="13">
        <v>95</v>
      </c>
      <c r="F116" s="43">
        <v>0</v>
      </c>
      <c r="G116" s="43">
        <v>0</v>
      </c>
      <c r="H116" s="43">
        <v>0</v>
      </c>
      <c r="I116" s="16">
        <f>E116*H116</f>
        <v>0</v>
      </c>
      <c r="J116" s="43">
        <v>0</v>
      </c>
      <c r="K116" s="43">
        <v>744</v>
      </c>
      <c r="L116" s="43">
        <v>0</v>
      </c>
      <c r="M116" s="43">
        <v>0</v>
      </c>
      <c r="N116" s="43">
        <v>744</v>
      </c>
      <c r="O116" s="16">
        <f t="shared" si="40"/>
        <v>0</v>
      </c>
      <c r="P116" s="43">
        <v>0</v>
      </c>
      <c r="Q116" s="43">
        <v>0</v>
      </c>
      <c r="R116" s="43">
        <v>0</v>
      </c>
      <c r="S116" s="43">
        <v>0</v>
      </c>
      <c r="T116" s="16">
        <f t="shared" si="41"/>
        <v>0</v>
      </c>
      <c r="U116">
        <v>0</v>
      </c>
      <c r="V116">
        <v>0</v>
      </c>
      <c r="W116">
        <v>1</v>
      </c>
      <c r="X116" s="43">
        <v>0</v>
      </c>
      <c r="Y116">
        <v>0</v>
      </c>
      <c r="Z116">
        <v>0</v>
      </c>
      <c r="AA116" s="43">
        <v>0</v>
      </c>
      <c r="AB116">
        <v>0</v>
      </c>
    </row>
    <row r="117" spans="1:28" ht="15" hidden="1" outlineLevel="1">
      <c r="A117" s="13" t="s">
        <v>53</v>
      </c>
      <c r="B117" s="14">
        <v>45241</v>
      </c>
      <c r="C117" s="15">
        <v>0</v>
      </c>
      <c r="D117" s="13">
        <v>720</v>
      </c>
      <c r="E117" s="13">
        <v>95</v>
      </c>
      <c r="F117" s="43">
        <v>0</v>
      </c>
      <c r="G117" s="43">
        <v>0</v>
      </c>
      <c r="H117" s="43">
        <v>0</v>
      </c>
      <c r="I117" s="16">
        <f>E117*H117</f>
        <v>0</v>
      </c>
      <c r="J117" s="43">
        <v>0</v>
      </c>
      <c r="K117" s="43">
        <v>720</v>
      </c>
      <c r="L117" s="43">
        <v>0</v>
      </c>
      <c r="M117" s="43">
        <v>0</v>
      </c>
      <c r="N117" s="43">
        <v>720</v>
      </c>
      <c r="O117" s="16">
        <f t="shared" si="40"/>
        <v>0</v>
      </c>
      <c r="P117" s="43">
        <v>0</v>
      </c>
      <c r="Q117" s="43">
        <v>0</v>
      </c>
      <c r="R117" s="43">
        <v>0</v>
      </c>
      <c r="S117" s="43">
        <v>0</v>
      </c>
      <c r="T117" s="16">
        <f t="shared" si="41"/>
        <v>0</v>
      </c>
      <c r="U117">
        <v>0</v>
      </c>
      <c r="V117">
        <v>0</v>
      </c>
      <c r="W117">
        <v>1</v>
      </c>
      <c r="X117" s="43">
        <v>0</v>
      </c>
      <c r="Y117">
        <v>0</v>
      </c>
      <c r="Z117">
        <v>0</v>
      </c>
      <c r="AA117" s="43">
        <v>0</v>
      </c>
      <c r="AB117">
        <v>0</v>
      </c>
    </row>
    <row r="118" spans="1:28" ht="15" hidden="1" outlineLevel="1">
      <c r="A118" s="13" t="s">
        <v>53</v>
      </c>
      <c r="B118" s="14">
        <v>45272</v>
      </c>
      <c r="C118" s="15">
        <v>27420.3</v>
      </c>
      <c r="D118" s="13">
        <v>744</v>
      </c>
      <c r="E118" s="13">
        <v>95</v>
      </c>
      <c r="F118" s="43">
        <v>356.11</v>
      </c>
      <c r="G118" s="43">
        <v>229.12</v>
      </c>
      <c r="H118" s="43">
        <v>585.23</v>
      </c>
      <c r="I118" s="16">
        <f t="shared" si="42"/>
        <v>55596.85</v>
      </c>
      <c r="J118" s="43">
        <v>0</v>
      </c>
      <c r="K118" s="43">
        <v>158.77</v>
      </c>
      <c r="L118" s="43">
        <v>0</v>
      </c>
      <c r="M118" s="43">
        <v>0</v>
      </c>
      <c r="N118" s="43">
        <v>158.77</v>
      </c>
      <c r="O118" s="16">
        <f t="shared" si="40"/>
        <v>0</v>
      </c>
      <c r="P118" s="43">
        <v>47.86</v>
      </c>
      <c r="Q118" s="43">
        <v>0</v>
      </c>
      <c r="R118" s="43">
        <v>78.66</v>
      </c>
      <c r="S118" s="43">
        <v>38.79</v>
      </c>
      <c r="T118" s="16">
        <f t="shared" si="41"/>
        <v>0</v>
      </c>
      <c r="U118">
        <v>24</v>
      </c>
      <c r="V118">
        <v>0</v>
      </c>
      <c r="W118">
        <v>1</v>
      </c>
      <c r="X118" s="43">
        <v>0</v>
      </c>
      <c r="Y118">
        <v>0</v>
      </c>
      <c r="Z118">
        <v>0</v>
      </c>
      <c r="AA118" s="43">
        <v>0</v>
      </c>
      <c r="AB118">
        <v>0</v>
      </c>
    </row>
    <row r="119" spans="1:28" s="1" customFormat="1" ht="15" collapsed="1">
      <c r="A119" s="1" t="s">
        <v>53</v>
      </c>
      <c r="B119" s="4" t="s">
        <v>45</v>
      </c>
      <c r="C119" s="5">
        <f>SUM(C107:C118)</f>
        <v>240798.29999999996</v>
      </c>
      <c r="D119" s="1">
        <f>SUM(D107:D118)</f>
        <v>8784</v>
      </c>
      <c r="E119" s="2">
        <f>AVERAGE(E107:E118)</f>
        <v>95</v>
      </c>
      <c r="F119" s="3">
        <f aca="true" t="shared" si="43" ref="F119:O119">SUM(F107:F118)</f>
        <v>3365.1600000000003</v>
      </c>
      <c r="G119" s="3">
        <f t="shared" si="43"/>
        <v>3303.27</v>
      </c>
      <c r="H119" s="3">
        <f t="shared" si="43"/>
        <v>6668.43</v>
      </c>
      <c r="I119" s="3">
        <f>SUM(I107:I118)</f>
        <v>633500.85</v>
      </c>
      <c r="J119" s="3">
        <f t="shared" si="43"/>
        <v>3.72</v>
      </c>
      <c r="K119" s="3">
        <f t="shared" si="43"/>
        <v>2101.57</v>
      </c>
      <c r="L119" s="3">
        <f t="shared" si="43"/>
        <v>0.28</v>
      </c>
      <c r="M119" s="3">
        <f t="shared" si="43"/>
        <v>10</v>
      </c>
      <c r="N119" s="3">
        <f t="shared" si="43"/>
        <v>2115.57</v>
      </c>
      <c r="O119" s="3">
        <f t="shared" si="43"/>
        <v>13.72</v>
      </c>
      <c r="P119" s="3">
        <f>AVERAGE(P107:P118)</f>
        <v>38.385000000000005</v>
      </c>
      <c r="Q119" s="3">
        <f>AVERAGE(Q107:Q118)</f>
        <v>0.043333333333333335</v>
      </c>
      <c r="R119" s="3">
        <f>AVERAGE(R107:R118)</f>
        <v>75.85249999999999</v>
      </c>
      <c r="S119" s="3">
        <f>AVERAGE(S107:S118)</f>
        <v>28.899166666666673</v>
      </c>
      <c r="T119" s="3">
        <f>AVERAGE(T107:T118)</f>
        <v>0.001587962962962963</v>
      </c>
      <c r="U119" s="1">
        <f aca="true" t="shared" si="44" ref="U119:AB119">SUM(U107:U118)</f>
        <v>132</v>
      </c>
      <c r="V119" s="1">
        <f t="shared" si="44"/>
        <v>1</v>
      </c>
      <c r="W119" s="1">
        <f t="shared" si="44"/>
        <v>5</v>
      </c>
      <c r="X119" s="3">
        <f t="shared" si="44"/>
        <v>0</v>
      </c>
      <c r="Y119" s="1">
        <f t="shared" si="44"/>
        <v>0</v>
      </c>
      <c r="Z119" s="1">
        <f t="shared" si="44"/>
        <v>1</v>
      </c>
      <c r="AA119" s="3">
        <f t="shared" si="44"/>
        <v>0.28</v>
      </c>
      <c r="AB119" s="1">
        <f t="shared" si="44"/>
        <v>1</v>
      </c>
    </row>
    <row r="120" spans="1:28" ht="15" hidden="1" outlineLevel="1">
      <c r="A120" s="13" t="s">
        <v>54</v>
      </c>
      <c r="B120" s="14">
        <v>45292</v>
      </c>
      <c r="C120" s="15">
        <v>47953.6</v>
      </c>
      <c r="D120" s="13">
        <v>744</v>
      </c>
      <c r="E120" s="13">
        <v>95</v>
      </c>
      <c r="F120" s="43">
        <v>696.12</v>
      </c>
      <c r="G120" s="43">
        <v>43.08</v>
      </c>
      <c r="H120" s="43">
        <v>739.2</v>
      </c>
      <c r="I120" s="16">
        <f>E120*H120</f>
        <v>70224</v>
      </c>
      <c r="J120" s="43">
        <v>0</v>
      </c>
      <c r="K120" s="43">
        <v>4.8</v>
      </c>
      <c r="L120" s="43">
        <v>0</v>
      </c>
      <c r="M120" s="43">
        <v>0</v>
      </c>
      <c r="N120" s="43">
        <v>4.8</v>
      </c>
      <c r="O120" s="16">
        <f aca="true" t="shared" si="45" ref="O120:O131">(J120+M120)</f>
        <v>0</v>
      </c>
      <c r="P120" s="43">
        <v>93.56</v>
      </c>
      <c r="Q120" s="43">
        <v>0</v>
      </c>
      <c r="R120" s="43">
        <v>99.35</v>
      </c>
      <c r="S120" s="43">
        <v>67.85</v>
      </c>
      <c r="T120" s="16">
        <f aca="true" t="shared" si="46" ref="T120:T131">((J120+M120)/D120)*100%</f>
        <v>0</v>
      </c>
      <c r="U120">
        <v>4</v>
      </c>
      <c r="V120">
        <v>0</v>
      </c>
      <c r="W120">
        <v>1</v>
      </c>
      <c r="X120" s="43">
        <v>0</v>
      </c>
      <c r="Y120">
        <v>0</v>
      </c>
      <c r="Z120">
        <v>0</v>
      </c>
      <c r="AA120" s="43">
        <v>0</v>
      </c>
      <c r="AB120">
        <v>0</v>
      </c>
    </row>
    <row r="121" spans="1:28" ht="15" hidden="1" outlineLevel="1">
      <c r="A121" s="13" t="s">
        <v>54</v>
      </c>
      <c r="B121" s="14">
        <v>45324</v>
      </c>
      <c r="C121" s="15">
        <v>41893.4</v>
      </c>
      <c r="D121" s="13">
        <v>696</v>
      </c>
      <c r="E121" s="13">
        <v>95</v>
      </c>
      <c r="F121" s="43">
        <v>647.52</v>
      </c>
      <c r="G121" s="43">
        <v>48.48</v>
      </c>
      <c r="H121" s="43">
        <v>696</v>
      </c>
      <c r="I121" s="16">
        <f aca="true" t="shared" si="47" ref="I121:I131">E121*H121</f>
        <v>66120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16">
        <f t="shared" si="45"/>
        <v>0</v>
      </c>
      <c r="P121" s="43">
        <v>93.03</v>
      </c>
      <c r="Q121" s="43">
        <v>0</v>
      </c>
      <c r="R121" s="43">
        <v>100</v>
      </c>
      <c r="S121" s="43">
        <v>63.36</v>
      </c>
      <c r="T121" s="16">
        <f t="shared" si="46"/>
        <v>0</v>
      </c>
      <c r="U121">
        <v>1</v>
      </c>
      <c r="V121">
        <v>0</v>
      </c>
      <c r="W121">
        <v>0</v>
      </c>
      <c r="X121" s="43">
        <v>0</v>
      </c>
      <c r="Y121">
        <v>0</v>
      </c>
      <c r="Z121">
        <v>0</v>
      </c>
      <c r="AA121" s="43">
        <v>0</v>
      </c>
      <c r="AB121">
        <v>0</v>
      </c>
    </row>
    <row r="122" spans="1:28" ht="15" hidden="1" outlineLevel="1">
      <c r="A122" s="13" t="s">
        <v>54</v>
      </c>
      <c r="B122" s="14">
        <v>45354</v>
      </c>
      <c r="C122" s="49">
        <v>43439.1</v>
      </c>
      <c r="D122">
        <v>744</v>
      </c>
      <c r="E122">
        <v>95</v>
      </c>
      <c r="F122" s="43">
        <v>643.5</v>
      </c>
      <c r="G122" s="43">
        <v>100.5</v>
      </c>
      <c r="H122" s="43">
        <v>744</v>
      </c>
      <c r="I122" s="16">
        <f t="shared" si="47"/>
        <v>70680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16">
        <f t="shared" si="45"/>
        <v>0</v>
      </c>
      <c r="P122" s="43">
        <v>86.49</v>
      </c>
      <c r="Q122" s="43">
        <v>0</v>
      </c>
      <c r="R122" s="43">
        <v>100</v>
      </c>
      <c r="S122" s="43">
        <v>61.46</v>
      </c>
      <c r="T122" s="16">
        <f t="shared" si="46"/>
        <v>0</v>
      </c>
      <c r="U122">
        <v>3</v>
      </c>
      <c r="V122">
        <v>0</v>
      </c>
      <c r="W122">
        <v>0</v>
      </c>
      <c r="X122" s="43">
        <v>0</v>
      </c>
      <c r="Y122">
        <v>0</v>
      </c>
      <c r="Z122">
        <v>0</v>
      </c>
      <c r="AA122" s="43">
        <v>0</v>
      </c>
      <c r="AB122">
        <v>0</v>
      </c>
    </row>
    <row r="123" spans="1:28" ht="15" hidden="1" outlineLevel="1">
      <c r="A123" s="13" t="s">
        <v>54</v>
      </c>
      <c r="B123" s="14">
        <v>45020</v>
      </c>
      <c r="C123" s="15">
        <v>29089.7</v>
      </c>
      <c r="D123" s="13">
        <v>720</v>
      </c>
      <c r="E123" s="13">
        <v>95</v>
      </c>
      <c r="F123" s="43">
        <v>445.67</v>
      </c>
      <c r="G123" s="43">
        <v>274.33</v>
      </c>
      <c r="H123" s="43">
        <v>720</v>
      </c>
      <c r="I123" s="16">
        <f t="shared" si="47"/>
        <v>68400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16">
        <f t="shared" si="45"/>
        <v>0</v>
      </c>
      <c r="P123" s="43">
        <v>61.9</v>
      </c>
      <c r="Q123" s="43">
        <v>0</v>
      </c>
      <c r="R123" s="43">
        <v>100</v>
      </c>
      <c r="S123" s="43">
        <v>42.53</v>
      </c>
      <c r="T123" s="16">
        <f t="shared" si="46"/>
        <v>0</v>
      </c>
      <c r="U123">
        <v>2</v>
      </c>
      <c r="V123">
        <v>0</v>
      </c>
      <c r="W123">
        <v>0</v>
      </c>
      <c r="X123" s="43">
        <v>0</v>
      </c>
      <c r="Y123">
        <v>0</v>
      </c>
      <c r="Z123">
        <v>0</v>
      </c>
      <c r="AA123" s="43">
        <v>0</v>
      </c>
      <c r="AB123">
        <v>0</v>
      </c>
    </row>
    <row r="124" spans="1:28" ht="15" hidden="1" outlineLevel="1">
      <c r="A124" s="13" t="s">
        <v>54</v>
      </c>
      <c r="B124" s="14">
        <v>45051</v>
      </c>
      <c r="C124" s="15">
        <v>33981.8</v>
      </c>
      <c r="D124" s="13">
        <v>744</v>
      </c>
      <c r="E124" s="13">
        <v>95</v>
      </c>
      <c r="F124" s="43">
        <v>469.25</v>
      </c>
      <c r="G124" s="43">
        <v>274.75</v>
      </c>
      <c r="H124" s="43">
        <v>744</v>
      </c>
      <c r="I124" s="16">
        <f t="shared" si="47"/>
        <v>70680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16">
        <f t="shared" si="45"/>
        <v>0</v>
      </c>
      <c r="P124" s="43">
        <v>63.07</v>
      </c>
      <c r="Q124" s="43">
        <v>0</v>
      </c>
      <c r="R124" s="43">
        <v>100</v>
      </c>
      <c r="S124" s="43">
        <v>48.08</v>
      </c>
      <c r="T124" s="16">
        <f t="shared" si="46"/>
        <v>0</v>
      </c>
      <c r="U124">
        <v>22</v>
      </c>
      <c r="V124">
        <v>0</v>
      </c>
      <c r="W124">
        <v>0</v>
      </c>
      <c r="X124" s="43">
        <v>0</v>
      </c>
      <c r="Y124">
        <v>0</v>
      </c>
      <c r="Z124">
        <v>0</v>
      </c>
      <c r="AA124" s="43">
        <v>0</v>
      </c>
      <c r="AB124">
        <v>0</v>
      </c>
    </row>
    <row r="125" spans="1:28" ht="15" hidden="1" outlineLevel="1">
      <c r="A125" s="13" t="s">
        <v>54</v>
      </c>
      <c r="B125" s="14">
        <v>45083</v>
      </c>
      <c r="C125" s="15">
        <v>1111.3</v>
      </c>
      <c r="D125" s="13">
        <v>720</v>
      </c>
      <c r="E125" s="13">
        <v>95</v>
      </c>
      <c r="F125" s="43">
        <v>17.02</v>
      </c>
      <c r="G125" s="43">
        <v>702.98</v>
      </c>
      <c r="H125" s="43">
        <v>720</v>
      </c>
      <c r="I125" s="16">
        <f t="shared" si="47"/>
        <v>68400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16">
        <f t="shared" si="45"/>
        <v>0</v>
      </c>
      <c r="P125" s="43">
        <v>2.36</v>
      </c>
      <c r="Q125" s="43">
        <v>0</v>
      </c>
      <c r="R125" s="43">
        <v>100</v>
      </c>
      <c r="S125" s="43">
        <v>1.62</v>
      </c>
      <c r="T125" s="16">
        <f t="shared" si="46"/>
        <v>0</v>
      </c>
      <c r="U125">
        <v>6</v>
      </c>
      <c r="V125">
        <v>0</v>
      </c>
      <c r="W125">
        <v>0</v>
      </c>
      <c r="X125" s="43">
        <v>0</v>
      </c>
      <c r="Y125">
        <v>0</v>
      </c>
      <c r="Z125">
        <v>0</v>
      </c>
      <c r="AA125" s="43">
        <v>0</v>
      </c>
      <c r="AB125">
        <v>0</v>
      </c>
    </row>
    <row r="126" spans="1:28" ht="15" hidden="1" outlineLevel="1">
      <c r="A126" s="13" t="s">
        <v>54</v>
      </c>
      <c r="B126" s="14">
        <v>45114</v>
      </c>
      <c r="C126" s="15">
        <v>1921.1</v>
      </c>
      <c r="D126" s="13">
        <v>744</v>
      </c>
      <c r="E126" s="13">
        <v>95</v>
      </c>
      <c r="F126" s="43">
        <v>28.52</v>
      </c>
      <c r="G126" s="43">
        <v>715.48</v>
      </c>
      <c r="H126" s="43">
        <v>744</v>
      </c>
      <c r="I126" s="16">
        <f t="shared" si="47"/>
        <v>70680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16">
        <f t="shared" si="45"/>
        <v>0</v>
      </c>
      <c r="P126" s="43">
        <v>3.83</v>
      </c>
      <c r="Q126" s="43">
        <v>0</v>
      </c>
      <c r="R126" s="43">
        <v>100</v>
      </c>
      <c r="S126" s="43">
        <v>2.72</v>
      </c>
      <c r="T126" s="16">
        <f t="shared" si="46"/>
        <v>0</v>
      </c>
      <c r="U126">
        <v>6</v>
      </c>
      <c r="V126">
        <v>0</v>
      </c>
      <c r="W126">
        <v>0</v>
      </c>
      <c r="X126" s="43">
        <v>0</v>
      </c>
      <c r="Y126">
        <v>0</v>
      </c>
      <c r="Z126">
        <v>0</v>
      </c>
      <c r="AA126" s="43">
        <v>0</v>
      </c>
      <c r="AB126">
        <v>0</v>
      </c>
    </row>
    <row r="127" spans="1:28" ht="15" hidden="1" outlineLevel="1">
      <c r="A127" s="13" t="s">
        <v>54</v>
      </c>
      <c r="B127" s="14">
        <v>45146</v>
      </c>
      <c r="C127" s="15">
        <v>25752.1</v>
      </c>
      <c r="D127" s="13">
        <v>744</v>
      </c>
      <c r="E127" s="13">
        <v>95</v>
      </c>
      <c r="F127" s="43">
        <v>361.32</v>
      </c>
      <c r="G127" s="43">
        <v>382.68</v>
      </c>
      <c r="H127" s="43">
        <v>744</v>
      </c>
      <c r="I127" s="16">
        <f t="shared" si="47"/>
        <v>70680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16">
        <f t="shared" si="45"/>
        <v>0</v>
      </c>
      <c r="P127" s="43">
        <v>48.56</v>
      </c>
      <c r="Q127" s="43">
        <v>0</v>
      </c>
      <c r="R127" s="43">
        <v>100</v>
      </c>
      <c r="S127" s="43">
        <v>36.43</v>
      </c>
      <c r="T127" s="16">
        <f t="shared" si="46"/>
        <v>0</v>
      </c>
      <c r="U127">
        <v>15</v>
      </c>
      <c r="V127">
        <v>0</v>
      </c>
      <c r="W127">
        <v>0</v>
      </c>
      <c r="X127" s="43">
        <v>0</v>
      </c>
      <c r="Y127">
        <v>0</v>
      </c>
      <c r="Z127">
        <v>0</v>
      </c>
      <c r="AA127" s="43">
        <v>0</v>
      </c>
      <c r="AB127">
        <v>0</v>
      </c>
    </row>
    <row r="128" spans="1:28" ht="15" hidden="1" outlineLevel="1">
      <c r="A128" s="13" t="s">
        <v>54</v>
      </c>
      <c r="B128" s="14">
        <v>45178</v>
      </c>
      <c r="C128" s="15">
        <v>29682.5</v>
      </c>
      <c r="D128" s="13">
        <v>720</v>
      </c>
      <c r="E128" s="13">
        <v>95</v>
      </c>
      <c r="F128" s="43">
        <v>479.98</v>
      </c>
      <c r="G128" s="43">
        <v>240.02</v>
      </c>
      <c r="H128" s="43">
        <v>720</v>
      </c>
      <c r="I128" s="16">
        <f t="shared" si="47"/>
        <v>68400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16">
        <f t="shared" si="45"/>
        <v>0</v>
      </c>
      <c r="P128" s="43">
        <v>66.66</v>
      </c>
      <c r="Q128" s="43">
        <v>0</v>
      </c>
      <c r="R128" s="43">
        <v>100</v>
      </c>
      <c r="S128" s="43">
        <v>43.4</v>
      </c>
      <c r="T128" s="16">
        <f t="shared" si="46"/>
        <v>0</v>
      </c>
      <c r="U128">
        <v>9</v>
      </c>
      <c r="V128">
        <v>0</v>
      </c>
      <c r="W128">
        <v>0</v>
      </c>
      <c r="X128" s="43">
        <v>0</v>
      </c>
      <c r="Y128">
        <v>0</v>
      </c>
      <c r="Z128">
        <v>0</v>
      </c>
      <c r="AA128" s="43">
        <v>0</v>
      </c>
      <c r="AB128">
        <v>0</v>
      </c>
    </row>
    <row r="129" spans="1:28" ht="15" hidden="1" outlineLevel="1">
      <c r="A129" s="13" t="s">
        <v>54</v>
      </c>
      <c r="B129" s="14">
        <v>45209</v>
      </c>
      <c r="C129" s="15">
        <v>25398.3</v>
      </c>
      <c r="D129" s="13">
        <v>744</v>
      </c>
      <c r="E129" s="13">
        <v>95</v>
      </c>
      <c r="F129" s="43">
        <v>376.12</v>
      </c>
      <c r="G129" s="43">
        <v>248.43</v>
      </c>
      <c r="H129" s="43">
        <v>624.55</v>
      </c>
      <c r="I129" s="16">
        <f t="shared" si="47"/>
        <v>59332.24999999999</v>
      </c>
      <c r="J129" s="43">
        <v>13.5</v>
      </c>
      <c r="K129" s="43">
        <v>105.8</v>
      </c>
      <c r="L129" s="43">
        <v>0.15</v>
      </c>
      <c r="M129" s="43">
        <v>0</v>
      </c>
      <c r="N129" s="43">
        <v>119.45</v>
      </c>
      <c r="O129" s="16">
        <f t="shared" si="45"/>
        <v>13.5</v>
      </c>
      <c r="P129" s="43">
        <v>50.55</v>
      </c>
      <c r="Q129" s="43">
        <v>1.81</v>
      </c>
      <c r="R129" s="43">
        <v>83.94</v>
      </c>
      <c r="S129" s="43">
        <v>35.93</v>
      </c>
      <c r="T129" s="16">
        <f t="shared" si="46"/>
        <v>0.018145161290322582</v>
      </c>
      <c r="U129">
        <v>22</v>
      </c>
      <c r="V129">
        <v>1</v>
      </c>
      <c r="W129">
        <v>1</v>
      </c>
      <c r="X129" s="43">
        <v>0.15</v>
      </c>
      <c r="Y129">
        <v>1</v>
      </c>
      <c r="Z129">
        <v>0</v>
      </c>
      <c r="AA129" s="43">
        <v>0</v>
      </c>
      <c r="AB129">
        <v>0</v>
      </c>
    </row>
    <row r="130" spans="1:28" ht="15" hidden="1" outlineLevel="1">
      <c r="A130" s="13" t="s">
        <v>54</v>
      </c>
      <c r="B130" s="14">
        <v>45241</v>
      </c>
      <c r="C130" s="15">
        <v>38943.7</v>
      </c>
      <c r="D130" s="13">
        <v>720</v>
      </c>
      <c r="E130" s="13">
        <v>95</v>
      </c>
      <c r="F130" s="43">
        <v>509.28</v>
      </c>
      <c r="G130" s="43">
        <v>200.95</v>
      </c>
      <c r="H130" s="43">
        <v>710.23</v>
      </c>
      <c r="I130" s="16">
        <f t="shared" si="47"/>
        <v>67471.85</v>
      </c>
      <c r="J130" s="43">
        <v>0</v>
      </c>
      <c r="K130" s="43">
        <v>9.77</v>
      </c>
      <c r="L130" s="43">
        <v>0</v>
      </c>
      <c r="M130" s="43">
        <v>0</v>
      </c>
      <c r="N130" s="43">
        <v>9.77</v>
      </c>
      <c r="O130" s="16">
        <f t="shared" si="45"/>
        <v>0</v>
      </c>
      <c r="P130" s="43">
        <v>70.73</v>
      </c>
      <c r="Q130" s="43">
        <v>0</v>
      </c>
      <c r="R130" s="43">
        <v>98.64</v>
      </c>
      <c r="S130" s="43">
        <v>56.94</v>
      </c>
      <c r="T130" s="16">
        <f t="shared" si="46"/>
        <v>0</v>
      </c>
      <c r="U130">
        <v>21</v>
      </c>
      <c r="V130">
        <v>0</v>
      </c>
      <c r="W130">
        <v>1</v>
      </c>
      <c r="X130" s="43">
        <v>0</v>
      </c>
      <c r="Y130">
        <v>0</v>
      </c>
      <c r="Z130">
        <v>0</v>
      </c>
      <c r="AA130" s="43">
        <v>0</v>
      </c>
      <c r="AB130">
        <v>0</v>
      </c>
    </row>
    <row r="131" spans="1:28" ht="15" hidden="1" outlineLevel="1">
      <c r="A131" s="13" t="s">
        <v>54</v>
      </c>
      <c r="B131" s="14">
        <v>45272</v>
      </c>
      <c r="C131" s="15">
        <v>39530.4</v>
      </c>
      <c r="D131" s="13">
        <v>744</v>
      </c>
      <c r="E131" s="13">
        <v>95</v>
      </c>
      <c r="F131" s="43">
        <v>542.3</v>
      </c>
      <c r="G131" s="43">
        <v>201.7</v>
      </c>
      <c r="H131" s="43">
        <v>744</v>
      </c>
      <c r="I131" s="16">
        <f t="shared" si="47"/>
        <v>70680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16">
        <f t="shared" si="45"/>
        <v>0</v>
      </c>
      <c r="P131" s="43">
        <v>72.89</v>
      </c>
      <c r="Q131" s="43">
        <v>0</v>
      </c>
      <c r="R131" s="43">
        <v>100</v>
      </c>
      <c r="S131" s="43">
        <v>55.93</v>
      </c>
      <c r="T131" s="16">
        <f t="shared" si="46"/>
        <v>0</v>
      </c>
      <c r="U131">
        <v>11</v>
      </c>
      <c r="V131">
        <v>0</v>
      </c>
      <c r="W131">
        <v>0</v>
      </c>
      <c r="X131" s="43">
        <v>0</v>
      </c>
      <c r="Y131">
        <v>0</v>
      </c>
      <c r="Z131">
        <v>0</v>
      </c>
      <c r="AA131" s="43">
        <v>0</v>
      </c>
      <c r="AB131">
        <v>0</v>
      </c>
    </row>
    <row r="132" spans="1:28" s="1" customFormat="1" ht="15" collapsed="1">
      <c r="A132" s="1" t="s">
        <v>54</v>
      </c>
      <c r="B132" s="4" t="s">
        <v>45</v>
      </c>
      <c r="C132" s="5">
        <f>SUM(C120:C131)</f>
        <v>358697.00000000006</v>
      </c>
      <c r="D132" s="1">
        <f>SUM(D120:D131)</f>
        <v>8784</v>
      </c>
      <c r="E132" s="2">
        <f>AVERAGE(E120:E131)</f>
        <v>95</v>
      </c>
      <c r="F132" s="3">
        <f aca="true" t="shared" si="48" ref="F132:O132">SUM(F120:F131)</f>
        <v>5216.6</v>
      </c>
      <c r="G132" s="3">
        <f t="shared" si="48"/>
        <v>3433.379999999999</v>
      </c>
      <c r="H132" s="3">
        <f t="shared" si="48"/>
        <v>8649.98</v>
      </c>
      <c r="I132" s="3">
        <f>SUM(I120:I131)</f>
        <v>821748.1</v>
      </c>
      <c r="J132" s="3">
        <f t="shared" si="48"/>
        <v>13.5</v>
      </c>
      <c r="K132" s="3">
        <f t="shared" si="48"/>
        <v>120.36999999999999</v>
      </c>
      <c r="L132" s="3">
        <f t="shared" si="48"/>
        <v>0.15</v>
      </c>
      <c r="M132" s="3">
        <f t="shared" si="48"/>
        <v>0</v>
      </c>
      <c r="N132" s="3">
        <f t="shared" si="48"/>
        <v>134.02</v>
      </c>
      <c r="O132" s="3">
        <f t="shared" si="48"/>
        <v>13.5</v>
      </c>
      <c r="P132" s="3">
        <f>AVERAGE(P120:P131)</f>
        <v>59.46916666666666</v>
      </c>
      <c r="Q132" s="3">
        <f>AVERAGE(Q120:Q131)</f>
        <v>0.15083333333333335</v>
      </c>
      <c r="R132" s="3">
        <f>AVERAGE(R120:R131)</f>
        <v>98.49416666666667</v>
      </c>
      <c r="S132" s="3">
        <f>AVERAGE(S120:S131)</f>
        <v>43.020833333333336</v>
      </c>
      <c r="T132" s="3">
        <f>AVERAGE(T120:T131)</f>
        <v>0.0015120967741935486</v>
      </c>
      <c r="U132" s="1">
        <f aca="true" t="shared" si="49" ref="U132:AB132">SUM(U120:U131)</f>
        <v>122</v>
      </c>
      <c r="V132" s="1">
        <f t="shared" si="49"/>
        <v>1</v>
      </c>
      <c r="W132" s="1">
        <f t="shared" si="49"/>
        <v>3</v>
      </c>
      <c r="X132" s="3">
        <f t="shared" si="49"/>
        <v>0.15</v>
      </c>
      <c r="Y132" s="1">
        <f t="shared" si="49"/>
        <v>1</v>
      </c>
      <c r="Z132" s="1">
        <f t="shared" si="49"/>
        <v>0</v>
      </c>
      <c r="AA132" s="3">
        <f t="shared" si="49"/>
        <v>0</v>
      </c>
      <c r="AB132" s="1">
        <f t="shared" si="49"/>
        <v>0</v>
      </c>
    </row>
    <row r="133" spans="1:28" s="1" customFormat="1" ht="15">
      <c r="A133" s="1" t="s">
        <v>55</v>
      </c>
      <c r="B133" s="4" t="s">
        <v>56</v>
      </c>
      <c r="C133" s="5">
        <f>C15+C28+C41+C54+C67+C80+C93+C106+C119+C132</f>
        <v>3748643.6</v>
      </c>
      <c r="D133" s="2">
        <f>D15+D28+D41+D54+D67+D80+D93+D106+D119+D132</f>
        <v>87840</v>
      </c>
      <c r="E133" s="2"/>
      <c r="F133" s="3">
        <f>F15+F28+F41+F54+F67+F80+F93+F106+F119+F132</f>
        <v>52793.149999999994</v>
      </c>
      <c r="G133" s="3">
        <f aca="true" t="shared" si="50" ref="G133:N133">G15+G28+G41+G54+G67+G80+G93+G106+G119+G132</f>
        <v>20529.43</v>
      </c>
      <c r="H133" s="3">
        <f t="shared" si="50"/>
        <v>73322.58</v>
      </c>
      <c r="I133" s="3">
        <f t="shared" si="50"/>
        <v>6965645.1</v>
      </c>
      <c r="J133" s="3">
        <f t="shared" si="50"/>
        <v>462.16999999999996</v>
      </c>
      <c r="K133" s="3">
        <f t="shared" si="50"/>
        <v>13914.970000000001</v>
      </c>
      <c r="L133" s="3">
        <f t="shared" si="50"/>
        <v>2.17</v>
      </c>
      <c r="M133" s="3">
        <f t="shared" si="50"/>
        <v>138.10999999999999</v>
      </c>
      <c r="N133" s="3">
        <f t="shared" si="50"/>
        <v>14517.420000000002</v>
      </c>
      <c r="O133" s="3">
        <f>O15+O28+O41+O54+O67+O80+O93+O106+O119+O132</f>
        <v>600.28</v>
      </c>
      <c r="P133" s="3">
        <f>AVERAGE(P15,P28,P41,P54,P67,P80,P93,P106,P119,P132)</f>
        <v>60.01991666666667</v>
      </c>
      <c r="Q133" s="3">
        <f>AVERAGE(Q15,Q28,Q41,Q54,Q67,Q80,Q93,Q106,Q119,Q132)</f>
        <v>0.5185</v>
      </c>
      <c r="R133" s="3">
        <f>AVERAGE(R15,R28,R41,R54,R67,R80,R93,R106,R119,R132)</f>
        <v>83.45116666666665</v>
      </c>
      <c r="S133" s="3">
        <f>AVERAGE(S15,S28,S41,S54,S67,S80,S93,S106,S119,S132)</f>
        <v>44.84875</v>
      </c>
      <c r="T133" s="3">
        <f>AVERAGE(T15,T28,T41,T54,T67,T80,T93,T106,T119,T132)</f>
        <v>0.006797203940592427</v>
      </c>
      <c r="U133" s="2">
        <f aca="true" t="shared" si="51" ref="U133:AB133">U15+U28+U41+U54+U67+U80+U93+U106+U119+U132</f>
        <v>1201</v>
      </c>
      <c r="V133" s="2">
        <f t="shared" si="51"/>
        <v>22</v>
      </c>
      <c r="W133" s="2">
        <f t="shared" si="51"/>
        <v>38</v>
      </c>
      <c r="X133" s="3">
        <f t="shared" si="51"/>
        <v>0.15</v>
      </c>
      <c r="Y133" s="2">
        <f t="shared" si="51"/>
        <v>1</v>
      </c>
      <c r="Z133" s="2">
        <f t="shared" si="51"/>
        <v>13</v>
      </c>
      <c r="AA133" s="3">
        <f t="shared" si="51"/>
        <v>2.02</v>
      </c>
      <c r="AB133" s="2">
        <f t="shared" si="51"/>
        <v>3</v>
      </c>
    </row>
    <row r="134" spans="1:28" ht="15" customHeight="1" hidden="1" outlineLevel="1">
      <c r="A134" s="13" t="s">
        <v>57</v>
      </c>
      <c r="B134" s="14">
        <v>45292</v>
      </c>
      <c r="C134" s="15">
        <v>33763.3</v>
      </c>
      <c r="D134" s="13">
        <v>744</v>
      </c>
      <c r="E134" s="13">
        <v>122</v>
      </c>
      <c r="F134" s="43">
        <v>469.77</v>
      </c>
      <c r="G134" s="43">
        <v>274.23</v>
      </c>
      <c r="H134" s="43">
        <v>744</v>
      </c>
      <c r="I134" s="16">
        <f>E134*H134</f>
        <v>90768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16">
        <f aca="true" t="shared" si="52" ref="O134:O145">(J134+M134)</f>
        <v>0</v>
      </c>
      <c r="P134" s="43">
        <v>63.14</v>
      </c>
      <c r="Q134" s="43">
        <v>0</v>
      </c>
      <c r="R134" s="43">
        <v>100</v>
      </c>
      <c r="S134" s="43">
        <v>37.2</v>
      </c>
      <c r="T134" s="16">
        <f aca="true" t="shared" si="53" ref="T134:T145">((J134+M134)/D134)*100%</f>
        <v>0</v>
      </c>
      <c r="U134">
        <v>47</v>
      </c>
      <c r="V134">
        <v>0</v>
      </c>
      <c r="W134">
        <v>0</v>
      </c>
      <c r="X134" s="43">
        <v>0</v>
      </c>
      <c r="Y134">
        <v>0</v>
      </c>
      <c r="Z134">
        <v>0</v>
      </c>
      <c r="AA134" s="43">
        <v>0</v>
      </c>
      <c r="AB134">
        <v>0</v>
      </c>
    </row>
    <row r="135" spans="1:28" ht="15" customHeight="1" hidden="1" outlineLevel="1">
      <c r="A135" s="13" t="s">
        <v>57</v>
      </c>
      <c r="B135" s="14">
        <v>45324</v>
      </c>
      <c r="C135" s="15">
        <v>26024.2</v>
      </c>
      <c r="D135" s="13">
        <v>696</v>
      </c>
      <c r="E135" s="13">
        <v>122</v>
      </c>
      <c r="F135" s="43">
        <v>358.27</v>
      </c>
      <c r="G135" s="43">
        <v>337.73</v>
      </c>
      <c r="H135" s="43">
        <v>696</v>
      </c>
      <c r="I135" s="16">
        <f>E135*H135</f>
        <v>84912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16">
        <f t="shared" si="52"/>
        <v>0</v>
      </c>
      <c r="P135" s="43">
        <v>51.48</v>
      </c>
      <c r="Q135" s="43">
        <v>0</v>
      </c>
      <c r="R135" s="43">
        <v>100</v>
      </c>
      <c r="S135" s="43">
        <v>30.65</v>
      </c>
      <c r="T135" s="16">
        <f t="shared" si="53"/>
        <v>0</v>
      </c>
      <c r="U135">
        <v>41</v>
      </c>
      <c r="V135">
        <v>0</v>
      </c>
      <c r="W135">
        <v>0</v>
      </c>
      <c r="X135" s="43">
        <v>0</v>
      </c>
      <c r="Y135">
        <v>0</v>
      </c>
      <c r="Z135">
        <v>0</v>
      </c>
      <c r="AA135" s="43">
        <v>0</v>
      </c>
      <c r="AB135">
        <v>0</v>
      </c>
    </row>
    <row r="136" spans="1:28" ht="15" hidden="1" outlineLevel="1">
      <c r="A136" s="13" t="s">
        <v>57</v>
      </c>
      <c r="B136" s="14">
        <v>45354</v>
      </c>
      <c r="C136" s="49">
        <v>38139.6</v>
      </c>
      <c r="D136">
        <v>744</v>
      </c>
      <c r="E136">
        <v>122</v>
      </c>
      <c r="F136" s="43">
        <v>511.33</v>
      </c>
      <c r="G136" s="43">
        <v>232.47</v>
      </c>
      <c r="H136" s="43">
        <v>743.8</v>
      </c>
      <c r="I136" s="16">
        <f>E136*H136</f>
        <v>90743.59999999999</v>
      </c>
      <c r="J136" s="43">
        <v>0.2</v>
      </c>
      <c r="K136" s="43">
        <v>0</v>
      </c>
      <c r="L136" s="43">
        <v>0</v>
      </c>
      <c r="M136" s="43">
        <v>0</v>
      </c>
      <c r="N136" s="43">
        <v>0.2</v>
      </c>
      <c r="O136" s="16">
        <f t="shared" si="52"/>
        <v>0.2</v>
      </c>
      <c r="P136" s="43">
        <v>68.73</v>
      </c>
      <c r="Q136" s="43">
        <v>0.03</v>
      </c>
      <c r="R136" s="43">
        <v>99.97</v>
      </c>
      <c r="S136" s="43">
        <v>42.02</v>
      </c>
      <c r="T136" s="16">
        <f t="shared" si="53"/>
        <v>0.00026881720430107527</v>
      </c>
      <c r="U136">
        <v>49</v>
      </c>
      <c r="V136">
        <v>2</v>
      </c>
      <c r="W136">
        <v>0</v>
      </c>
      <c r="X136" s="43">
        <v>0</v>
      </c>
      <c r="Y136">
        <v>0</v>
      </c>
      <c r="Z136">
        <v>0</v>
      </c>
      <c r="AA136" s="43">
        <v>0</v>
      </c>
      <c r="AB136">
        <v>0</v>
      </c>
    </row>
    <row r="137" spans="1:28" ht="15" customHeight="1" hidden="1" outlineLevel="1">
      <c r="A137" s="13" t="s">
        <v>57</v>
      </c>
      <c r="B137" s="14">
        <v>45020</v>
      </c>
      <c r="C137" s="15">
        <v>10198</v>
      </c>
      <c r="D137" s="13">
        <v>720</v>
      </c>
      <c r="E137" s="13">
        <v>122</v>
      </c>
      <c r="F137" s="43">
        <v>148.23</v>
      </c>
      <c r="G137" s="43">
        <v>571.77</v>
      </c>
      <c r="H137" s="43">
        <v>720</v>
      </c>
      <c r="I137" s="16">
        <f aca="true" t="shared" si="54" ref="I137:I145">E137*H137</f>
        <v>87840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16">
        <f t="shared" si="52"/>
        <v>0</v>
      </c>
      <c r="P137" s="43">
        <v>20.59</v>
      </c>
      <c r="Q137" s="43">
        <v>0</v>
      </c>
      <c r="R137" s="43">
        <v>100</v>
      </c>
      <c r="S137" s="43">
        <v>11.61</v>
      </c>
      <c r="T137" s="16">
        <f t="shared" si="53"/>
        <v>0</v>
      </c>
      <c r="U137">
        <v>22</v>
      </c>
      <c r="V137">
        <v>0</v>
      </c>
      <c r="W137">
        <v>0</v>
      </c>
      <c r="X137" s="43">
        <v>0</v>
      </c>
      <c r="Y137">
        <v>0</v>
      </c>
      <c r="Z137">
        <v>0</v>
      </c>
      <c r="AA137" s="43">
        <v>0</v>
      </c>
      <c r="AB137">
        <v>0</v>
      </c>
    </row>
    <row r="138" spans="1:28" ht="15" customHeight="1" hidden="1" outlineLevel="1">
      <c r="A138" s="13" t="s">
        <v>57</v>
      </c>
      <c r="B138" s="14">
        <v>45051</v>
      </c>
      <c r="C138" s="15">
        <v>40569.9</v>
      </c>
      <c r="D138" s="13">
        <v>744</v>
      </c>
      <c r="E138" s="13">
        <v>122</v>
      </c>
      <c r="F138" s="43">
        <v>517.3</v>
      </c>
      <c r="G138" s="43">
        <v>226.43</v>
      </c>
      <c r="H138" s="43">
        <v>743.73</v>
      </c>
      <c r="I138" s="16">
        <f t="shared" si="54"/>
        <v>90735.06</v>
      </c>
      <c r="J138" s="43">
        <v>0</v>
      </c>
      <c r="K138" s="43">
        <v>0</v>
      </c>
      <c r="L138" s="43">
        <v>0</v>
      </c>
      <c r="M138" s="43">
        <v>0.27</v>
      </c>
      <c r="N138" s="43">
        <v>0.27</v>
      </c>
      <c r="O138" s="16">
        <f t="shared" si="52"/>
        <v>0.27</v>
      </c>
      <c r="P138" s="43">
        <v>69.53</v>
      </c>
      <c r="Q138" s="43">
        <v>0</v>
      </c>
      <c r="R138" s="43">
        <v>99.96</v>
      </c>
      <c r="S138" s="43">
        <v>44.7</v>
      </c>
      <c r="T138" s="16">
        <f t="shared" si="53"/>
        <v>0.00036290322580645164</v>
      </c>
      <c r="U138">
        <v>27</v>
      </c>
      <c r="V138">
        <v>0</v>
      </c>
      <c r="W138">
        <v>0</v>
      </c>
      <c r="X138" s="43">
        <v>0</v>
      </c>
      <c r="Y138">
        <v>0</v>
      </c>
      <c r="Z138">
        <v>2</v>
      </c>
      <c r="AA138" s="43">
        <v>0</v>
      </c>
      <c r="AB138">
        <v>0</v>
      </c>
    </row>
    <row r="139" spans="1:28" ht="15" customHeight="1" hidden="1" outlineLevel="1">
      <c r="A139" s="13" t="s">
        <v>57</v>
      </c>
      <c r="B139" s="14">
        <v>45083</v>
      </c>
      <c r="C139" s="15">
        <v>3470.8</v>
      </c>
      <c r="D139" s="13">
        <v>720</v>
      </c>
      <c r="E139" s="13">
        <v>122</v>
      </c>
      <c r="F139" s="43">
        <v>47.72</v>
      </c>
      <c r="G139" s="43">
        <v>666.03</v>
      </c>
      <c r="H139" s="43">
        <v>713.75</v>
      </c>
      <c r="I139" s="16">
        <f t="shared" si="54"/>
        <v>87077.5</v>
      </c>
      <c r="J139" s="43">
        <v>6.25</v>
      </c>
      <c r="K139" s="43">
        <v>0</v>
      </c>
      <c r="L139" s="43">
        <v>0</v>
      </c>
      <c r="M139" s="43">
        <v>0</v>
      </c>
      <c r="N139" s="43">
        <v>6.25</v>
      </c>
      <c r="O139" s="16">
        <f t="shared" si="52"/>
        <v>6.25</v>
      </c>
      <c r="P139" s="43">
        <v>6.63</v>
      </c>
      <c r="Q139" s="43">
        <v>0.87</v>
      </c>
      <c r="R139" s="43">
        <v>99.13</v>
      </c>
      <c r="S139" s="43">
        <v>3.95</v>
      </c>
      <c r="T139" s="16">
        <f t="shared" si="53"/>
        <v>0.008680555555555556</v>
      </c>
      <c r="U139">
        <v>18</v>
      </c>
      <c r="V139">
        <v>1</v>
      </c>
      <c r="W139">
        <v>0</v>
      </c>
      <c r="X139" s="43">
        <v>0</v>
      </c>
      <c r="Y139">
        <v>0</v>
      </c>
      <c r="Z139">
        <v>0</v>
      </c>
      <c r="AA139" s="43">
        <v>0</v>
      </c>
      <c r="AB139">
        <v>0</v>
      </c>
    </row>
    <row r="140" spans="1:28" ht="15" customHeight="1" hidden="1" outlineLevel="1">
      <c r="A140" s="13" t="s">
        <v>57</v>
      </c>
      <c r="B140" s="14">
        <v>45114</v>
      </c>
      <c r="C140" s="15">
        <v>7027.5</v>
      </c>
      <c r="D140" s="13">
        <v>744</v>
      </c>
      <c r="E140" s="13">
        <v>122</v>
      </c>
      <c r="F140" s="43">
        <v>96.32</v>
      </c>
      <c r="G140" s="43">
        <v>647.68</v>
      </c>
      <c r="H140" s="43">
        <v>744</v>
      </c>
      <c r="I140" s="16">
        <f t="shared" si="54"/>
        <v>90768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16">
        <f t="shared" si="52"/>
        <v>0</v>
      </c>
      <c r="P140" s="43">
        <v>12.95</v>
      </c>
      <c r="Q140" s="43">
        <v>0</v>
      </c>
      <c r="R140" s="43">
        <v>100</v>
      </c>
      <c r="S140" s="43">
        <v>7.74</v>
      </c>
      <c r="T140" s="16">
        <f t="shared" si="53"/>
        <v>0</v>
      </c>
      <c r="U140">
        <v>26</v>
      </c>
      <c r="V140">
        <v>0</v>
      </c>
      <c r="W140">
        <v>0</v>
      </c>
      <c r="X140" s="43">
        <v>0</v>
      </c>
      <c r="Y140">
        <v>0</v>
      </c>
      <c r="Z140">
        <v>0</v>
      </c>
      <c r="AA140" s="43">
        <v>0</v>
      </c>
      <c r="AB140">
        <v>0</v>
      </c>
    </row>
    <row r="141" spans="1:28" ht="15" customHeight="1" hidden="1" outlineLevel="1">
      <c r="A141" s="13" t="s">
        <v>57</v>
      </c>
      <c r="B141" s="14">
        <v>45146</v>
      </c>
      <c r="C141" s="15">
        <v>25423</v>
      </c>
      <c r="D141" s="13">
        <v>744</v>
      </c>
      <c r="E141" s="13">
        <v>122</v>
      </c>
      <c r="F141" s="43">
        <v>345.09</v>
      </c>
      <c r="G141" s="43">
        <v>391.28</v>
      </c>
      <c r="H141" s="43">
        <v>736.37</v>
      </c>
      <c r="I141" s="16">
        <f t="shared" si="54"/>
        <v>89837.14</v>
      </c>
      <c r="J141" s="43">
        <v>0</v>
      </c>
      <c r="K141" s="43">
        <v>7.63</v>
      </c>
      <c r="L141" s="43">
        <v>0</v>
      </c>
      <c r="M141" s="43">
        <v>0</v>
      </c>
      <c r="N141" s="43">
        <v>7.63</v>
      </c>
      <c r="O141" s="16">
        <f t="shared" si="52"/>
        <v>0</v>
      </c>
      <c r="P141" s="43">
        <v>46.38</v>
      </c>
      <c r="Q141" s="43">
        <v>0</v>
      </c>
      <c r="R141" s="43">
        <v>98.97</v>
      </c>
      <c r="S141" s="43">
        <v>28.01</v>
      </c>
      <c r="T141" s="16">
        <f t="shared" si="53"/>
        <v>0</v>
      </c>
      <c r="U141">
        <v>15</v>
      </c>
      <c r="V141">
        <v>0</v>
      </c>
      <c r="W141">
        <v>1</v>
      </c>
      <c r="X141" s="43">
        <v>0</v>
      </c>
      <c r="Y141">
        <v>0</v>
      </c>
      <c r="Z141">
        <v>0</v>
      </c>
      <c r="AA141" s="43">
        <v>0</v>
      </c>
      <c r="AB141">
        <v>0</v>
      </c>
    </row>
    <row r="142" spans="1:28" ht="15" customHeight="1" hidden="1" outlineLevel="1">
      <c r="A142" s="13" t="s">
        <v>57</v>
      </c>
      <c r="B142" s="14">
        <v>45178</v>
      </c>
      <c r="C142" s="15">
        <v>20841.5</v>
      </c>
      <c r="D142" s="13">
        <v>720</v>
      </c>
      <c r="E142" s="13">
        <v>122</v>
      </c>
      <c r="F142" s="43">
        <v>295</v>
      </c>
      <c r="G142" s="43">
        <v>425</v>
      </c>
      <c r="H142" s="43">
        <v>720</v>
      </c>
      <c r="I142" s="16">
        <f t="shared" si="54"/>
        <v>87840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16">
        <f t="shared" si="52"/>
        <v>0</v>
      </c>
      <c r="P142" s="43">
        <v>40.97</v>
      </c>
      <c r="Q142" s="43">
        <v>0</v>
      </c>
      <c r="R142" s="43">
        <v>100</v>
      </c>
      <c r="S142" s="43">
        <v>23.73</v>
      </c>
      <c r="T142" s="16">
        <f t="shared" si="53"/>
        <v>0</v>
      </c>
      <c r="U142">
        <v>55</v>
      </c>
      <c r="V142">
        <v>0</v>
      </c>
      <c r="W142">
        <v>0</v>
      </c>
      <c r="X142" s="43">
        <v>0</v>
      </c>
      <c r="Y142">
        <v>0</v>
      </c>
      <c r="Z142">
        <v>0</v>
      </c>
      <c r="AA142" s="43">
        <v>0</v>
      </c>
      <c r="AB142">
        <v>0</v>
      </c>
    </row>
    <row r="143" spans="1:28" ht="15" customHeight="1" hidden="1" outlineLevel="1">
      <c r="A143" s="13" t="s">
        <v>57</v>
      </c>
      <c r="B143" s="14">
        <v>45209</v>
      </c>
      <c r="C143" s="15">
        <v>21919.7</v>
      </c>
      <c r="D143" s="13">
        <v>744</v>
      </c>
      <c r="E143" s="13">
        <v>122</v>
      </c>
      <c r="F143" s="43">
        <v>295.8</v>
      </c>
      <c r="G143" s="43">
        <v>415.9</v>
      </c>
      <c r="H143" s="43">
        <v>711.7</v>
      </c>
      <c r="I143" s="16">
        <f t="shared" si="54"/>
        <v>86827.40000000001</v>
      </c>
      <c r="J143" s="43">
        <v>0</v>
      </c>
      <c r="K143" s="43">
        <v>32.3</v>
      </c>
      <c r="L143" s="43">
        <v>0</v>
      </c>
      <c r="M143" s="43">
        <v>0</v>
      </c>
      <c r="N143" s="43">
        <v>32.3</v>
      </c>
      <c r="O143" s="16">
        <f t="shared" si="52"/>
        <v>0</v>
      </c>
      <c r="P143" s="43">
        <v>39.76</v>
      </c>
      <c r="Q143" s="43">
        <v>0</v>
      </c>
      <c r="R143" s="43">
        <v>95.66</v>
      </c>
      <c r="S143" s="43">
        <v>24.15</v>
      </c>
      <c r="T143" s="16">
        <f t="shared" si="53"/>
        <v>0</v>
      </c>
      <c r="U143">
        <v>44</v>
      </c>
      <c r="V143">
        <v>0</v>
      </c>
      <c r="W143">
        <v>1</v>
      </c>
      <c r="X143" s="43">
        <v>0</v>
      </c>
      <c r="Y143">
        <v>0</v>
      </c>
      <c r="Z143">
        <v>0</v>
      </c>
      <c r="AA143" s="43">
        <v>0</v>
      </c>
      <c r="AB143">
        <v>0</v>
      </c>
    </row>
    <row r="144" spans="1:28" ht="15" customHeight="1" hidden="1" outlineLevel="1">
      <c r="A144" s="13" t="s">
        <v>57</v>
      </c>
      <c r="B144" s="14">
        <v>45241</v>
      </c>
      <c r="C144" s="15">
        <v>38082.5</v>
      </c>
      <c r="D144" s="13">
        <v>720</v>
      </c>
      <c r="E144" s="13">
        <v>122</v>
      </c>
      <c r="F144" s="43">
        <v>501.02</v>
      </c>
      <c r="G144" s="43">
        <v>218.98</v>
      </c>
      <c r="H144" s="43">
        <v>720</v>
      </c>
      <c r="I144" s="16">
        <f t="shared" si="54"/>
        <v>87840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16">
        <f t="shared" si="52"/>
        <v>0</v>
      </c>
      <c r="P144" s="43">
        <v>69.59</v>
      </c>
      <c r="Q144" s="43">
        <v>0</v>
      </c>
      <c r="R144" s="43">
        <v>100</v>
      </c>
      <c r="S144" s="43">
        <v>43.35</v>
      </c>
      <c r="T144" s="16">
        <f t="shared" si="53"/>
        <v>0</v>
      </c>
      <c r="U144">
        <v>32</v>
      </c>
      <c r="V144">
        <v>0</v>
      </c>
      <c r="W144">
        <v>0</v>
      </c>
      <c r="X144" s="43">
        <v>0</v>
      </c>
      <c r="Y144">
        <v>0</v>
      </c>
      <c r="Z144">
        <v>0</v>
      </c>
      <c r="AA144" s="43">
        <v>0</v>
      </c>
      <c r="AB144">
        <v>0</v>
      </c>
    </row>
    <row r="145" spans="1:28" ht="15" customHeight="1" hidden="1" outlineLevel="1">
      <c r="A145" s="13" t="s">
        <v>57</v>
      </c>
      <c r="B145" s="14">
        <v>45272</v>
      </c>
      <c r="C145" s="15">
        <v>40354.3</v>
      </c>
      <c r="D145" s="13">
        <v>744</v>
      </c>
      <c r="E145" s="13">
        <v>122</v>
      </c>
      <c r="F145" s="43">
        <v>568.4</v>
      </c>
      <c r="G145" s="43">
        <v>175.6</v>
      </c>
      <c r="H145" s="43">
        <v>744</v>
      </c>
      <c r="I145" s="16">
        <f t="shared" si="54"/>
        <v>90768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16">
        <f t="shared" si="52"/>
        <v>0</v>
      </c>
      <c r="P145" s="43">
        <v>76.4</v>
      </c>
      <c r="Q145" s="43">
        <v>0</v>
      </c>
      <c r="R145" s="43">
        <v>100</v>
      </c>
      <c r="S145" s="43">
        <v>44.46</v>
      </c>
      <c r="T145" s="16">
        <f t="shared" si="53"/>
        <v>0</v>
      </c>
      <c r="U145">
        <v>30</v>
      </c>
      <c r="V145">
        <v>0</v>
      </c>
      <c r="W145">
        <v>0</v>
      </c>
      <c r="X145" s="43">
        <v>0</v>
      </c>
      <c r="Y145">
        <v>0</v>
      </c>
      <c r="Z145">
        <v>0</v>
      </c>
      <c r="AA145" s="43">
        <v>0</v>
      </c>
      <c r="AB145">
        <v>0</v>
      </c>
    </row>
    <row r="146" spans="1:28" s="1" customFormat="1" ht="15" collapsed="1">
      <c r="A146" s="1" t="s">
        <v>57</v>
      </c>
      <c r="B146" s="4" t="s">
        <v>45</v>
      </c>
      <c r="C146" s="5">
        <f>SUM(C134:C145)</f>
        <v>305814.3</v>
      </c>
      <c r="D146" s="1">
        <f>SUM(D134:D145)</f>
        <v>8784</v>
      </c>
      <c r="E146" s="2">
        <f>AVERAGE(E134:E145)</f>
        <v>122</v>
      </c>
      <c r="F146" s="3">
        <f aca="true" t="shared" si="55" ref="F146:O146">SUM(F134:F145)</f>
        <v>4154.25</v>
      </c>
      <c r="G146" s="3">
        <f t="shared" si="55"/>
        <v>4583.099999999999</v>
      </c>
      <c r="H146" s="3">
        <f t="shared" si="55"/>
        <v>8737.35</v>
      </c>
      <c r="I146" s="3">
        <f>SUM(I134:I145)</f>
        <v>1065956.7</v>
      </c>
      <c r="J146" s="3">
        <f t="shared" si="55"/>
        <v>6.45</v>
      </c>
      <c r="K146" s="3">
        <f t="shared" si="55"/>
        <v>39.93</v>
      </c>
      <c r="L146" s="3">
        <f t="shared" si="55"/>
        <v>0</v>
      </c>
      <c r="M146" s="3">
        <f t="shared" si="55"/>
        <v>0.27</v>
      </c>
      <c r="N146" s="3">
        <f t="shared" si="55"/>
        <v>46.65</v>
      </c>
      <c r="O146" s="3">
        <f t="shared" si="55"/>
        <v>6.72</v>
      </c>
      <c r="P146" s="3">
        <f>AVERAGE(P134:P145)</f>
        <v>47.17916666666667</v>
      </c>
      <c r="Q146" s="3">
        <f>AVERAGE(Q134:Q145)</f>
        <v>0.075</v>
      </c>
      <c r="R146" s="3">
        <f>AVERAGE(R134:R145)</f>
        <v>99.47416666666668</v>
      </c>
      <c r="S146" s="3">
        <f>AVERAGE(S134:S145)</f>
        <v>28.464166666666667</v>
      </c>
      <c r="T146" s="3">
        <f>AVERAGE(T134:T145)</f>
        <v>0.0007760229988052568</v>
      </c>
      <c r="U146" s="1">
        <f aca="true" t="shared" si="56" ref="U146:AB146">SUM(U134:U145)</f>
        <v>406</v>
      </c>
      <c r="V146" s="1">
        <f t="shared" si="56"/>
        <v>3</v>
      </c>
      <c r="W146" s="1">
        <f t="shared" si="56"/>
        <v>2</v>
      </c>
      <c r="X146" s="3">
        <f t="shared" si="56"/>
        <v>0</v>
      </c>
      <c r="Y146" s="1">
        <f t="shared" si="56"/>
        <v>0</v>
      </c>
      <c r="Z146" s="1">
        <f t="shared" si="56"/>
        <v>2</v>
      </c>
      <c r="AA146" s="3">
        <f t="shared" si="56"/>
        <v>0</v>
      </c>
      <c r="AB146" s="1">
        <f t="shared" si="56"/>
        <v>0</v>
      </c>
    </row>
    <row r="147" spans="1:28" ht="15" hidden="1" outlineLevel="1">
      <c r="A147" s="13" t="s">
        <v>58</v>
      </c>
      <c r="B147" s="14">
        <v>45292</v>
      </c>
      <c r="C147" s="15">
        <v>46055.3</v>
      </c>
      <c r="D147" s="13">
        <v>744</v>
      </c>
      <c r="E147" s="13">
        <v>122</v>
      </c>
      <c r="F147" s="43">
        <v>646.82</v>
      </c>
      <c r="G147" s="43">
        <v>97.18</v>
      </c>
      <c r="H147" s="43">
        <v>744</v>
      </c>
      <c r="I147" s="16">
        <f>E147*H147</f>
        <v>90768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16">
        <f aca="true" t="shared" si="57" ref="O147:O158">(J147+M147)</f>
        <v>0</v>
      </c>
      <c r="P147" s="43">
        <v>86.94</v>
      </c>
      <c r="Q147" s="43">
        <v>0</v>
      </c>
      <c r="R147" s="43">
        <v>100</v>
      </c>
      <c r="S147" s="43">
        <v>50.74</v>
      </c>
      <c r="T147" s="16">
        <f aca="true" t="shared" si="58" ref="T147:T158">((J147+M147)/D147)*100%</f>
        <v>0</v>
      </c>
      <c r="U147">
        <v>23</v>
      </c>
      <c r="V147">
        <v>0</v>
      </c>
      <c r="W147">
        <v>0</v>
      </c>
      <c r="X147" s="43">
        <v>0</v>
      </c>
      <c r="Y147">
        <v>0</v>
      </c>
      <c r="Z147">
        <v>0</v>
      </c>
      <c r="AA147" s="43">
        <v>0</v>
      </c>
      <c r="AB147">
        <v>0</v>
      </c>
    </row>
    <row r="148" spans="1:28" ht="15" hidden="1" outlineLevel="1">
      <c r="A148" s="13" t="s">
        <v>58</v>
      </c>
      <c r="B148" s="14">
        <v>45324</v>
      </c>
      <c r="C148" s="15">
        <v>44470.9</v>
      </c>
      <c r="D148" s="13">
        <v>696</v>
      </c>
      <c r="E148" s="13">
        <v>122</v>
      </c>
      <c r="F148" s="43">
        <v>624.47</v>
      </c>
      <c r="G148" s="43">
        <v>71.53</v>
      </c>
      <c r="H148" s="43">
        <v>696</v>
      </c>
      <c r="I148" s="16">
        <f>E148*H148</f>
        <v>84912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16">
        <f t="shared" si="57"/>
        <v>0</v>
      </c>
      <c r="P148" s="43">
        <v>89.72</v>
      </c>
      <c r="Q148" s="43">
        <v>0</v>
      </c>
      <c r="R148" s="43">
        <v>100</v>
      </c>
      <c r="S148" s="43">
        <v>52.37</v>
      </c>
      <c r="T148" s="16">
        <f t="shared" si="58"/>
        <v>0</v>
      </c>
      <c r="U148">
        <v>10</v>
      </c>
      <c r="V148">
        <v>0</v>
      </c>
      <c r="W148">
        <v>0</v>
      </c>
      <c r="X148" s="43">
        <v>0</v>
      </c>
      <c r="Y148">
        <v>0</v>
      </c>
      <c r="Z148">
        <v>0</v>
      </c>
      <c r="AA148" s="43">
        <v>0</v>
      </c>
      <c r="AB148">
        <v>0</v>
      </c>
    </row>
    <row r="149" spans="1:28" ht="15" hidden="1" outlineLevel="1">
      <c r="A149" s="13" t="s">
        <v>58</v>
      </c>
      <c r="B149" s="14">
        <v>45354</v>
      </c>
      <c r="C149" s="49">
        <v>53122.7</v>
      </c>
      <c r="D149">
        <v>744</v>
      </c>
      <c r="E149">
        <v>122</v>
      </c>
      <c r="F149" s="43">
        <v>718.68</v>
      </c>
      <c r="G149" s="43">
        <v>25.32</v>
      </c>
      <c r="H149" s="43">
        <v>744</v>
      </c>
      <c r="I149" s="16">
        <f>E149*H149</f>
        <v>90768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16">
        <f t="shared" si="57"/>
        <v>0</v>
      </c>
      <c r="P149" s="43">
        <v>96.6</v>
      </c>
      <c r="Q149" s="43">
        <v>0</v>
      </c>
      <c r="R149" s="43">
        <v>100</v>
      </c>
      <c r="S149" s="43">
        <v>58.53</v>
      </c>
      <c r="T149" s="16">
        <f t="shared" si="58"/>
        <v>0</v>
      </c>
      <c r="U149">
        <v>5</v>
      </c>
      <c r="V149">
        <v>0</v>
      </c>
      <c r="W149">
        <v>0</v>
      </c>
      <c r="X149" s="43">
        <v>0</v>
      </c>
      <c r="Y149">
        <v>0</v>
      </c>
      <c r="Z149">
        <v>0</v>
      </c>
      <c r="AA149" s="43">
        <v>0</v>
      </c>
      <c r="AB149">
        <v>0</v>
      </c>
    </row>
    <row r="150" spans="1:28" ht="15" hidden="1" outlineLevel="1">
      <c r="A150" s="13" t="s">
        <v>58</v>
      </c>
      <c r="B150" s="14">
        <v>45020</v>
      </c>
      <c r="C150" s="15">
        <v>30116</v>
      </c>
      <c r="D150" s="13">
        <v>720</v>
      </c>
      <c r="E150" s="13">
        <v>122</v>
      </c>
      <c r="F150" s="43">
        <v>432.88</v>
      </c>
      <c r="G150" s="43">
        <v>287.12</v>
      </c>
      <c r="H150" s="43">
        <v>720</v>
      </c>
      <c r="I150" s="16">
        <f aca="true" t="shared" si="59" ref="I150:I158">E150*H150</f>
        <v>87840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16">
        <f t="shared" si="57"/>
        <v>0</v>
      </c>
      <c r="P150" s="43">
        <v>60.12</v>
      </c>
      <c r="Q150" s="43">
        <v>0</v>
      </c>
      <c r="R150" s="43">
        <v>100</v>
      </c>
      <c r="S150" s="43">
        <v>34.29</v>
      </c>
      <c r="T150" s="16">
        <f t="shared" si="58"/>
        <v>0</v>
      </c>
      <c r="U150">
        <v>3</v>
      </c>
      <c r="V150">
        <v>0</v>
      </c>
      <c r="W150">
        <v>0</v>
      </c>
      <c r="X150" s="43">
        <v>0</v>
      </c>
      <c r="Y150">
        <v>0</v>
      </c>
      <c r="Z150">
        <v>0</v>
      </c>
      <c r="AA150" s="43">
        <v>0</v>
      </c>
      <c r="AB150">
        <v>0</v>
      </c>
    </row>
    <row r="151" spans="1:28" ht="15" hidden="1" outlineLevel="1">
      <c r="A151" s="13" t="s">
        <v>58</v>
      </c>
      <c r="B151" s="14">
        <v>45051</v>
      </c>
      <c r="C151" s="15">
        <v>48698</v>
      </c>
      <c r="D151" s="13">
        <v>744</v>
      </c>
      <c r="E151" s="13">
        <v>122</v>
      </c>
      <c r="F151" s="43">
        <v>623.68</v>
      </c>
      <c r="G151" s="43">
        <v>114.7</v>
      </c>
      <c r="H151" s="43">
        <v>738.38</v>
      </c>
      <c r="I151" s="16">
        <f t="shared" si="59"/>
        <v>90082.36</v>
      </c>
      <c r="J151" s="43">
        <v>0</v>
      </c>
      <c r="K151" s="43">
        <v>0</v>
      </c>
      <c r="L151" s="43">
        <v>0</v>
      </c>
      <c r="M151" s="43">
        <v>5.62</v>
      </c>
      <c r="N151" s="43">
        <v>5.62</v>
      </c>
      <c r="O151" s="16">
        <f t="shared" si="57"/>
        <v>5.62</v>
      </c>
      <c r="P151" s="43">
        <v>83.83</v>
      </c>
      <c r="Q151" s="43">
        <v>0</v>
      </c>
      <c r="R151" s="43">
        <v>99.24</v>
      </c>
      <c r="S151" s="43">
        <v>53.65</v>
      </c>
      <c r="T151" s="16">
        <f t="shared" si="58"/>
        <v>0.007553763440860215</v>
      </c>
      <c r="U151">
        <v>17</v>
      </c>
      <c r="V151">
        <v>0</v>
      </c>
      <c r="W151">
        <v>0</v>
      </c>
      <c r="X151" s="43">
        <v>0</v>
      </c>
      <c r="Y151">
        <v>0</v>
      </c>
      <c r="Z151">
        <v>1</v>
      </c>
      <c r="AA151" s="43">
        <v>0</v>
      </c>
      <c r="AB151">
        <v>0</v>
      </c>
    </row>
    <row r="152" spans="1:28" ht="15" hidden="1" outlineLevel="1">
      <c r="A152" s="13" t="s">
        <v>58</v>
      </c>
      <c r="B152" s="14">
        <v>45083</v>
      </c>
      <c r="C152" s="15">
        <v>9766.9</v>
      </c>
      <c r="D152" s="13">
        <v>720</v>
      </c>
      <c r="E152" s="13">
        <v>122</v>
      </c>
      <c r="F152" s="43">
        <v>135.32</v>
      </c>
      <c r="G152" s="43">
        <v>584.68</v>
      </c>
      <c r="H152" s="43">
        <v>720</v>
      </c>
      <c r="I152" s="16">
        <f t="shared" si="59"/>
        <v>87840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16">
        <f t="shared" si="57"/>
        <v>0</v>
      </c>
      <c r="P152" s="43">
        <v>18.79</v>
      </c>
      <c r="Q152" s="43">
        <v>0</v>
      </c>
      <c r="R152" s="43">
        <v>100</v>
      </c>
      <c r="S152" s="43">
        <v>11.12</v>
      </c>
      <c r="T152" s="16">
        <f t="shared" si="58"/>
        <v>0</v>
      </c>
      <c r="U152">
        <v>37</v>
      </c>
      <c r="V152">
        <v>0</v>
      </c>
      <c r="W152">
        <v>0</v>
      </c>
      <c r="X152" s="43">
        <v>0</v>
      </c>
      <c r="Y152">
        <v>0</v>
      </c>
      <c r="Z152">
        <v>0</v>
      </c>
      <c r="AA152" s="43">
        <v>0</v>
      </c>
      <c r="AB152">
        <v>0</v>
      </c>
    </row>
    <row r="153" spans="1:28" ht="15" hidden="1" outlineLevel="1">
      <c r="A153" s="13" t="s">
        <v>58</v>
      </c>
      <c r="B153" s="14">
        <v>45114</v>
      </c>
      <c r="C153" s="15">
        <v>11704.2</v>
      </c>
      <c r="D153" s="13">
        <v>744</v>
      </c>
      <c r="E153" s="13">
        <v>122</v>
      </c>
      <c r="F153" s="43">
        <v>160.1</v>
      </c>
      <c r="G153" s="43">
        <v>583.9</v>
      </c>
      <c r="H153" s="43">
        <v>744</v>
      </c>
      <c r="I153" s="16">
        <f t="shared" si="59"/>
        <v>90768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16">
        <f t="shared" si="57"/>
        <v>0</v>
      </c>
      <c r="P153" s="43">
        <v>21.52</v>
      </c>
      <c r="Q153" s="43">
        <v>0</v>
      </c>
      <c r="R153" s="43">
        <v>100</v>
      </c>
      <c r="S153" s="43">
        <v>12.89</v>
      </c>
      <c r="T153" s="16">
        <f t="shared" si="58"/>
        <v>0</v>
      </c>
      <c r="U153">
        <v>32</v>
      </c>
      <c r="V153">
        <v>0</v>
      </c>
      <c r="W153">
        <v>0</v>
      </c>
      <c r="X153" s="43">
        <v>0</v>
      </c>
      <c r="Y153">
        <v>0</v>
      </c>
      <c r="Z153">
        <v>0</v>
      </c>
      <c r="AA153" s="43">
        <v>0</v>
      </c>
      <c r="AB153">
        <v>0</v>
      </c>
    </row>
    <row r="154" spans="1:28" ht="15" hidden="1" outlineLevel="1">
      <c r="A154" s="13" t="s">
        <v>58</v>
      </c>
      <c r="B154" s="14">
        <v>45146</v>
      </c>
      <c r="C154" s="15">
        <v>35570.4</v>
      </c>
      <c r="D154" s="13">
        <v>744</v>
      </c>
      <c r="E154" s="13">
        <v>122</v>
      </c>
      <c r="F154" s="43">
        <v>481.08</v>
      </c>
      <c r="G154" s="43">
        <v>262.92</v>
      </c>
      <c r="H154" s="43">
        <v>744</v>
      </c>
      <c r="I154" s="16">
        <f t="shared" si="59"/>
        <v>90768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16">
        <f t="shared" si="57"/>
        <v>0</v>
      </c>
      <c r="P154" s="43">
        <v>64.66</v>
      </c>
      <c r="Q154" s="43">
        <v>0</v>
      </c>
      <c r="R154" s="43">
        <v>100</v>
      </c>
      <c r="S154" s="43">
        <v>39.19</v>
      </c>
      <c r="T154" s="16">
        <f t="shared" si="58"/>
        <v>0</v>
      </c>
      <c r="U154">
        <v>11</v>
      </c>
      <c r="V154">
        <v>0</v>
      </c>
      <c r="W154">
        <v>0</v>
      </c>
      <c r="X154" s="43">
        <v>0</v>
      </c>
      <c r="Y154">
        <v>0</v>
      </c>
      <c r="Z154">
        <v>0</v>
      </c>
      <c r="AA154" s="43">
        <v>0</v>
      </c>
      <c r="AB154">
        <v>0</v>
      </c>
    </row>
    <row r="155" spans="1:28" ht="15" hidden="1" outlineLevel="1">
      <c r="A155" s="13" t="s">
        <v>58</v>
      </c>
      <c r="B155" s="14">
        <v>45178</v>
      </c>
      <c r="C155" s="15">
        <v>44803.5</v>
      </c>
      <c r="D155" s="13">
        <v>720</v>
      </c>
      <c r="E155" s="13">
        <v>122</v>
      </c>
      <c r="F155" s="43">
        <v>624.92</v>
      </c>
      <c r="G155" s="43">
        <v>95.08</v>
      </c>
      <c r="H155" s="43">
        <v>720</v>
      </c>
      <c r="I155" s="16">
        <f t="shared" si="59"/>
        <v>87840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16">
        <f t="shared" si="57"/>
        <v>0</v>
      </c>
      <c r="P155" s="43">
        <v>86.79</v>
      </c>
      <c r="Q155" s="43">
        <v>0</v>
      </c>
      <c r="R155" s="43">
        <v>100</v>
      </c>
      <c r="S155" s="43">
        <v>51.01</v>
      </c>
      <c r="T155" s="16">
        <f t="shared" si="58"/>
        <v>0</v>
      </c>
      <c r="U155">
        <v>21</v>
      </c>
      <c r="V155">
        <v>0</v>
      </c>
      <c r="W155">
        <v>0</v>
      </c>
      <c r="X155" s="43">
        <v>0</v>
      </c>
      <c r="Y155">
        <v>0</v>
      </c>
      <c r="Z155">
        <v>0</v>
      </c>
      <c r="AA155" s="43">
        <v>0</v>
      </c>
      <c r="AB155">
        <v>0</v>
      </c>
    </row>
    <row r="156" spans="1:28" ht="15" hidden="1" outlineLevel="1">
      <c r="A156" s="13" t="s">
        <v>58</v>
      </c>
      <c r="B156" s="14">
        <v>45209</v>
      </c>
      <c r="C156" s="15">
        <v>49222.8</v>
      </c>
      <c r="D156" s="13">
        <v>744</v>
      </c>
      <c r="E156" s="13">
        <v>122</v>
      </c>
      <c r="F156" s="43">
        <v>682.27</v>
      </c>
      <c r="G156" s="43">
        <v>29.43</v>
      </c>
      <c r="H156" s="43">
        <v>711.7</v>
      </c>
      <c r="I156" s="16">
        <f t="shared" si="59"/>
        <v>86827.40000000001</v>
      </c>
      <c r="J156" s="43">
        <v>0</v>
      </c>
      <c r="K156" s="43">
        <v>32.3</v>
      </c>
      <c r="L156" s="43">
        <v>0</v>
      </c>
      <c r="M156" s="43">
        <v>0</v>
      </c>
      <c r="N156" s="43">
        <v>32.3</v>
      </c>
      <c r="O156" s="16">
        <f t="shared" si="57"/>
        <v>0</v>
      </c>
      <c r="P156" s="43">
        <v>91.7</v>
      </c>
      <c r="Q156" s="43">
        <v>0</v>
      </c>
      <c r="R156" s="43">
        <v>95.66</v>
      </c>
      <c r="S156" s="43">
        <v>54.23</v>
      </c>
      <c r="T156" s="16">
        <f t="shared" si="58"/>
        <v>0</v>
      </c>
      <c r="U156">
        <v>12</v>
      </c>
      <c r="V156">
        <v>0</v>
      </c>
      <c r="W156">
        <v>1</v>
      </c>
      <c r="X156" s="43">
        <v>0</v>
      </c>
      <c r="Y156">
        <v>0</v>
      </c>
      <c r="Z156">
        <v>0</v>
      </c>
      <c r="AA156" s="43">
        <v>0</v>
      </c>
      <c r="AB156">
        <v>0</v>
      </c>
    </row>
    <row r="157" spans="1:28" ht="15" hidden="1" outlineLevel="1">
      <c r="A157" s="13" t="s">
        <v>58</v>
      </c>
      <c r="B157" s="14">
        <v>45241</v>
      </c>
      <c r="C157" s="15">
        <v>51467.9</v>
      </c>
      <c r="D157" s="13">
        <v>720</v>
      </c>
      <c r="E157" s="13">
        <v>122</v>
      </c>
      <c r="F157" s="43">
        <v>689.85</v>
      </c>
      <c r="G157" s="43">
        <v>30.15</v>
      </c>
      <c r="H157" s="43">
        <v>720</v>
      </c>
      <c r="I157" s="16">
        <f t="shared" si="59"/>
        <v>87840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16">
        <f t="shared" si="57"/>
        <v>0</v>
      </c>
      <c r="P157" s="43">
        <v>95.81</v>
      </c>
      <c r="Q157" s="43">
        <v>0</v>
      </c>
      <c r="R157" s="43">
        <v>100</v>
      </c>
      <c r="S157" s="43">
        <v>58.59</v>
      </c>
      <c r="T157" s="16">
        <f t="shared" si="58"/>
        <v>0</v>
      </c>
      <c r="U157">
        <v>5</v>
      </c>
      <c r="V157">
        <v>0</v>
      </c>
      <c r="W157">
        <v>0</v>
      </c>
      <c r="X157" s="43">
        <v>0</v>
      </c>
      <c r="Y157">
        <v>0</v>
      </c>
      <c r="Z157">
        <v>0</v>
      </c>
      <c r="AA157" s="43">
        <v>0</v>
      </c>
      <c r="AB157">
        <v>0</v>
      </c>
    </row>
    <row r="158" spans="1:28" ht="15" hidden="1" outlineLevel="1">
      <c r="A158" s="13" t="s">
        <v>58</v>
      </c>
      <c r="B158" s="14">
        <v>45272</v>
      </c>
      <c r="C158" s="15">
        <v>49389.3</v>
      </c>
      <c r="D158" s="13">
        <v>744</v>
      </c>
      <c r="E158" s="13">
        <v>122</v>
      </c>
      <c r="F158" s="43">
        <v>696.22</v>
      </c>
      <c r="G158" s="43">
        <v>47.78</v>
      </c>
      <c r="H158" s="43">
        <v>744</v>
      </c>
      <c r="I158" s="16">
        <f t="shared" si="59"/>
        <v>90768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16">
        <f t="shared" si="57"/>
        <v>0</v>
      </c>
      <c r="P158" s="43">
        <v>93.58</v>
      </c>
      <c r="Q158" s="43">
        <v>0</v>
      </c>
      <c r="R158" s="43">
        <v>100</v>
      </c>
      <c r="S158" s="43">
        <v>54.41</v>
      </c>
      <c r="T158" s="16">
        <f t="shared" si="58"/>
        <v>0</v>
      </c>
      <c r="U158">
        <v>14</v>
      </c>
      <c r="V158">
        <v>0</v>
      </c>
      <c r="W158">
        <v>0</v>
      </c>
      <c r="X158" s="43">
        <v>0</v>
      </c>
      <c r="Y158">
        <v>0</v>
      </c>
      <c r="Z158">
        <v>0</v>
      </c>
      <c r="AA158" s="43">
        <v>0</v>
      </c>
      <c r="AB158">
        <v>0</v>
      </c>
    </row>
    <row r="159" spans="1:28" s="1" customFormat="1" ht="15" collapsed="1">
      <c r="A159" s="1" t="s">
        <v>58</v>
      </c>
      <c r="B159" s="4" t="s">
        <v>45</v>
      </c>
      <c r="C159" s="5">
        <f>SUM(C147:C158)</f>
        <v>474387.9</v>
      </c>
      <c r="D159" s="1">
        <f>SUM(D147:D158)</f>
        <v>8784</v>
      </c>
      <c r="E159" s="2">
        <f>AVERAGE(E147:E158)</f>
        <v>122</v>
      </c>
      <c r="F159" s="3">
        <f aca="true" t="shared" si="60" ref="F159:O159">SUM(F147:F158)</f>
        <v>6516.29</v>
      </c>
      <c r="G159" s="3">
        <f t="shared" si="60"/>
        <v>2229.79</v>
      </c>
      <c r="H159" s="3">
        <f t="shared" si="60"/>
        <v>8746.08</v>
      </c>
      <c r="I159" s="3">
        <f>SUM(I147:I158)</f>
        <v>1067021.76</v>
      </c>
      <c r="J159" s="3">
        <f t="shared" si="60"/>
        <v>0</v>
      </c>
      <c r="K159" s="3">
        <f t="shared" si="60"/>
        <v>32.3</v>
      </c>
      <c r="L159" s="3">
        <f t="shared" si="60"/>
        <v>0</v>
      </c>
      <c r="M159" s="3">
        <f t="shared" si="60"/>
        <v>5.62</v>
      </c>
      <c r="N159" s="3">
        <f t="shared" si="60"/>
        <v>37.919999999999995</v>
      </c>
      <c r="O159" s="3">
        <f t="shared" si="60"/>
        <v>5.62</v>
      </c>
      <c r="P159" s="3">
        <f>AVERAGE(P147:P158)</f>
        <v>74.17166666666667</v>
      </c>
      <c r="Q159" s="3">
        <f>AVERAGE(Q147:Q158)</f>
        <v>0</v>
      </c>
      <c r="R159" s="3">
        <f>AVERAGE(R147:R158)</f>
        <v>99.575</v>
      </c>
      <c r="S159" s="3">
        <f>AVERAGE(S147:S158)</f>
        <v>44.251666666666665</v>
      </c>
      <c r="T159" s="3">
        <f>AVERAGE(T147:T158)</f>
        <v>0.0006294802867383512</v>
      </c>
      <c r="U159" s="1">
        <f aca="true" t="shared" si="61" ref="U159:AB159">SUM(U147:U158)</f>
        <v>190</v>
      </c>
      <c r="V159" s="1">
        <f t="shared" si="61"/>
        <v>0</v>
      </c>
      <c r="W159" s="1">
        <f t="shared" si="61"/>
        <v>1</v>
      </c>
      <c r="X159" s="3">
        <f t="shared" si="61"/>
        <v>0</v>
      </c>
      <c r="Y159" s="1">
        <f t="shared" si="61"/>
        <v>0</v>
      </c>
      <c r="Z159" s="1">
        <f t="shared" si="61"/>
        <v>1</v>
      </c>
      <c r="AA159" s="3">
        <f t="shared" si="61"/>
        <v>0</v>
      </c>
      <c r="AB159" s="1">
        <f t="shared" si="61"/>
        <v>0</v>
      </c>
    </row>
    <row r="160" spans="1:28" ht="15" hidden="1" outlineLevel="1">
      <c r="A160" s="13" t="s">
        <v>59</v>
      </c>
      <c r="B160" s="14">
        <v>45292</v>
      </c>
      <c r="C160" s="15">
        <v>32571.3</v>
      </c>
      <c r="D160" s="13">
        <v>744</v>
      </c>
      <c r="E160" s="13">
        <v>122</v>
      </c>
      <c r="F160" s="43">
        <v>451.67</v>
      </c>
      <c r="G160" s="43">
        <v>292.33</v>
      </c>
      <c r="H160" s="43">
        <v>744</v>
      </c>
      <c r="I160" s="16">
        <f>E160*H160</f>
        <v>90768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16">
        <f aca="true" t="shared" si="62" ref="O160:O171">(J160+M160)</f>
        <v>0</v>
      </c>
      <c r="P160" s="43">
        <v>60.71</v>
      </c>
      <c r="Q160" s="43">
        <v>0</v>
      </c>
      <c r="R160" s="43">
        <v>100</v>
      </c>
      <c r="S160" s="43">
        <v>35.88</v>
      </c>
      <c r="T160" s="16">
        <f aca="true" t="shared" si="63" ref="T160:T171">((J160+M160)/D160)*100%</f>
        <v>0</v>
      </c>
      <c r="U160">
        <v>48</v>
      </c>
      <c r="V160">
        <v>0</v>
      </c>
      <c r="W160">
        <v>0</v>
      </c>
      <c r="X160" s="43">
        <v>0</v>
      </c>
      <c r="Y160">
        <v>0</v>
      </c>
      <c r="Z160">
        <v>0</v>
      </c>
      <c r="AA160" s="43">
        <v>0</v>
      </c>
      <c r="AB160">
        <v>0</v>
      </c>
    </row>
    <row r="161" spans="1:28" ht="15" hidden="1" outlineLevel="1">
      <c r="A161" s="13" t="s">
        <v>59</v>
      </c>
      <c r="B161" s="14">
        <v>45324</v>
      </c>
      <c r="C161" s="15">
        <v>23346.9</v>
      </c>
      <c r="D161" s="13">
        <v>696</v>
      </c>
      <c r="E161" s="13">
        <v>122</v>
      </c>
      <c r="F161" s="43">
        <v>321.33</v>
      </c>
      <c r="G161" s="43">
        <v>374.67</v>
      </c>
      <c r="H161" s="43">
        <v>696</v>
      </c>
      <c r="I161" s="16">
        <f>E161*H161</f>
        <v>84912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16">
        <f t="shared" si="62"/>
        <v>0</v>
      </c>
      <c r="P161" s="43">
        <v>46.17</v>
      </c>
      <c r="Q161" s="43">
        <v>0</v>
      </c>
      <c r="R161" s="43">
        <v>100</v>
      </c>
      <c r="S161" s="43">
        <v>27.5</v>
      </c>
      <c r="T161" s="16">
        <f t="shared" si="63"/>
        <v>0</v>
      </c>
      <c r="U161">
        <v>38</v>
      </c>
      <c r="V161">
        <v>0</v>
      </c>
      <c r="W161">
        <v>0</v>
      </c>
      <c r="X161" s="43">
        <v>0</v>
      </c>
      <c r="Y161">
        <v>0</v>
      </c>
      <c r="Z161">
        <v>0</v>
      </c>
      <c r="AA161" s="43">
        <v>0</v>
      </c>
      <c r="AB161">
        <v>0</v>
      </c>
    </row>
    <row r="162" spans="1:28" ht="15" hidden="1" outlineLevel="1">
      <c r="A162" s="13" t="s">
        <v>59</v>
      </c>
      <c r="B162" s="14">
        <v>45354</v>
      </c>
      <c r="C162" s="49">
        <v>33762</v>
      </c>
      <c r="D162">
        <v>744</v>
      </c>
      <c r="E162">
        <v>122</v>
      </c>
      <c r="F162" s="43">
        <v>446.05</v>
      </c>
      <c r="G162" s="43">
        <v>297.95</v>
      </c>
      <c r="H162" s="43">
        <v>744</v>
      </c>
      <c r="I162" s="16">
        <f>E162*H162</f>
        <v>90768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16">
        <f t="shared" si="62"/>
        <v>0</v>
      </c>
      <c r="P162" s="43">
        <v>59.95</v>
      </c>
      <c r="Q162" s="43">
        <v>0</v>
      </c>
      <c r="R162" s="43">
        <v>100</v>
      </c>
      <c r="S162" s="43">
        <v>37.2</v>
      </c>
      <c r="T162" s="16">
        <f t="shared" si="63"/>
        <v>0</v>
      </c>
      <c r="U162">
        <v>49</v>
      </c>
      <c r="V162">
        <v>0</v>
      </c>
      <c r="W162">
        <v>0</v>
      </c>
      <c r="X162" s="43">
        <v>0</v>
      </c>
      <c r="Y162">
        <v>0</v>
      </c>
      <c r="Z162">
        <v>0</v>
      </c>
      <c r="AA162" s="43">
        <v>0</v>
      </c>
      <c r="AB162">
        <v>0</v>
      </c>
    </row>
    <row r="163" spans="1:28" ht="15" hidden="1" outlineLevel="1">
      <c r="A163" s="13" t="s">
        <v>59</v>
      </c>
      <c r="B163" s="14">
        <v>45020</v>
      </c>
      <c r="C163" s="15">
        <v>7114.4</v>
      </c>
      <c r="D163" s="13">
        <v>720</v>
      </c>
      <c r="E163" s="13">
        <v>122</v>
      </c>
      <c r="F163" s="43">
        <v>102.3</v>
      </c>
      <c r="G163" s="43">
        <v>617.7</v>
      </c>
      <c r="H163" s="43">
        <v>720</v>
      </c>
      <c r="I163" s="16">
        <f aca="true" t="shared" si="64" ref="I163:I171">E163*H163</f>
        <v>87840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16">
        <f t="shared" si="62"/>
        <v>0</v>
      </c>
      <c r="P163" s="43">
        <v>14.21</v>
      </c>
      <c r="Q163" s="43">
        <v>0</v>
      </c>
      <c r="R163" s="43">
        <v>100</v>
      </c>
      <c r="S163" s="43">
        <v>8.1</v>
      </c>
      <c r="T163" s="16">
        <f t="shared" si="63"/>
        <v>0</v>
      </c>
      <c r="U163">
        <v>13</v>
      </c>
      <c r="V163">
        <v>0</v>
      </c>
      <c r="W163">
        <v>0</v>
      </c>
      <c r="X163" s="43">
        <v>0</v>
      </c>
      <c r="Y163">
        <v>0</v>
      </c>
      <c r="Z163">
        <v>0</v>
      </c>
      <c r="AA163" s="43">
        <v>0</v>
      </c>
      <c r="AB163">
        <v>0</v>
      </c>
    </row>
    <row r="164" spans="1:28" ht="15" hidden="1" outlineLevel="1">
      <c r="A164" s="13" t="s">
        <v>59</v>
      </c>
      <c r="B164" s="14">
        <v>45051</v>
      </c>
      <c r="C164" s="15">
        <v>48714.6</v>
      </c>
      <c r="D164" s="13">
        <v>744</v>
      </c>
      <c r="E164" s="13">
        <v>122</v>
      </c>
      <c r="F164" s="43">
        <v>623.37</v>
      </c>
      <c r="G164" s="43">
        <v>120.63</v>
      </c>
      <c r="H164" s="43">
        <v>744</v>
      </c>
      <c r="I164" s="16">
        <f t="shared" si="64"/>
        <v>90768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16">
        <f t="shared" si="62"/>
        <v>0</v>
      </c>
      <c r="P164" s="43">
        <v>83.79</v>
      </c>
      <c r="Q164" s="43">
        <v>0</v>
      </c>
      <c r="R164" s="43">
        <v>100</v>
      </c>
      <c r="S164" s="43">
        <v>53.67</v>
      </c>
      <c r="T164" s="16">
        <f t="shared" si="63"/>
        <v>0</v>
      </c>
      <c r="U164">
        <v>21</v>
      </c>
      <c r="V164">
        <v>0</v>
      </c>
      <c r="W164">
        <v>0</v>
      </c>
      <c r="X164" s="43">
        <v>0</v>
      </c>
      <c r="Y164">
        <v>0</v>
      </c>
      <c r="Z164">
        <v>0</v>
      </c>
      <c r="AA164" s="43">
        <v>0</v>
      </c>
      <c r="AB164">
        <v>0</v>
      </c>
    </row>
    <row r="165" spans="1:28" ht="15" hidden="1" outlineLevel="1">
      <c r="A165" s="13" t="s">
        <v>59</v>
      </c>
      <c r="B165" s="14">
        <v>45083</v>
      </c>
      <c r="C165" s="15">
        <v>19783.9</v>
      </c>
      <c r="D165" s="13">
        <v>720</v>
      </c>
      <c r="E165" s="13">
        <v>122</v>
      </c>
      <c r="F165" s="43">
        <v>269.02</v>
      </c>
      <c r="G165" s="43">
        <v>450.98</v>
      </c>
      <c r="H165" s="43">
        <v>720</v>
      </c>
      <c r="I165" s="16">
        <f t="shared" si="64"/>
        <v>87840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16">
        <f t="shared" si="62"/>
        <v>0</v>
      </c>
      <c r="P165" s="43">
        <v>37.36</v>
      </c>
      <c r="Q165" s="43">
        <v>0</v>
      </c>
      <c r="R165" s="43">
        <v>100</v>
      </c>
      <c r="S165" s="43">
        <v>22.52</v>
      </c>
      <c r="T165" s="16">
        <f t="shared" si="63"/>
        <v>0</v>
      </c>
      <c r="U165">
        <v>47</v>
      </c>
      <c r="V165">
        <v>0</v>
      </c>
      <c r="W165">
        <v>0</v>
      </c>
      <c r="X165" s="43">
        <v>0</v>
      </c>
      <c r="Y165">
        <v>0</v>
      </c>
      <c r="Z165">
        <v>0</v>
      </c>
      <c r="AA165" s="43">
        <v>0</v>
      </c>
      <c r="AB165">
        <v>0</v>
      </c>
    </row>
    <row r="166" spans="1:28" ht="15" hidden="1" outlineLevel="1">
      <c r="A166" s="13" t="s">
        <v>59</v>
      </c>
      <c r="B166" s="14">
        <v>45114</v>
      </c>
      <c r="C166" s="15">
        <v>20217.7</v>
      </c>
      <c r="D166" s="13">
        <v>744</v>
      </c>
      <c r="E166" s="13">
        <v>122</v>
      </c>
      <c r="F166" s="43">
        <v>276.65</v>
      </c>
      <c r="G166" s="43">
        <v>467.35</v>
      </c>
      <c r="H166" s="43">
        <v>744</v>
      </c>
      <c r="I166" s="16">
        <f t="shared" si="64"/>
        <v>90768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16">
        <f t="shared" si="62"/>
        <v>0</v>
      </c>
      <c r="P166" s="43">
        <v>37.18</v>
      </c>
      <c r="Q166" s="43">
        <v>0</v>
      </c>
      <c r="R166" s="43">
        <v>100</v>
      </c>
      <c r="S166" s="43">
        <v>22.27</v>
      </c>
      <c r="T166" s="16">
        <f t="shared" si="63"/>
        <v>0</v>
      </c>
      <c r="U166">
        <v>39</v>
      </c>
      <c r="V166">
        <v>0</v>
      </c>
      <c r="W166">
        <v>0</v>
      </c>
      <c r="X166" s="43">
        <v>0</v>
      </c>
      <c r="Y166">
        <v>0</v>
      </c>
      <c r="Z166">
        <v>0</v>
      </c>
      <c r="AA166" s="43">
        <v>0</v>
      </c>
      <c r="AB166">
        <v>0</v>
      </c>
    </row>
    <row r="167" spans="1:28" ht="15" hidden="1" outlineLevel="1">
      <c r="A167" s="13" t="s">
        <v>59</v>
      </c>
      <c r="B167" s="14">
        <v>45146</v>
      </c>
      <c r="C167" s="15">
        <v>33577.4</v>
      </c>
      <c r="D167" s="13">
        <v>744</v>
      </c>
      <c r="E167" s="13">
        <v>122</v>
      </c>
      <c r="F167" s="43">
        <v>451.57</v>
      </c>
      <c r="G167" s="43">
        <v>292.43</v>
      </c>
      <c r="H167" s="43">
        <v>744</v>
      </c>
      <c r="I167" s="16">
        <f t="shared" si="64"/>
        <v>90768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16">
        <f t="shared" si="62"/>
        <v>0</v>
      </c>
      <c r="P167" s="43">
        <v>60.69</v>
      </c>
      <c r="Q167" s="43">
        <v>0</v>
      </c>
      <c r="R167" s="43">
        <v>100</v>
      </c>
      <c r="S167" s="43">
        <v>36.99</v>
      </c>
      <c r="T167" s="16">
        <f t="shared" si="63"/>
        <v>0</v>
      </c>
      <c r="U167">
        <v>23</v>
      </c>
      <c r="V167">
        <v>0</v>
      </c>
      <c r="W167">
        <v>0</v>
      </c>
      <c r="X167" s="43">
        <v>0</v>
      </c>
      <c r="Y167">
        <v>0</v>
      </c>
      <c r="Z167">
        <v>0</v>
      </c>
      <c r="AA167" s="43">
        <v>0</v>
      </c>
      <c r="AB167">
        <v>0</v>
      </c>
    </row>
    <row r="168" spans="1:28" ht="15" hidden="1" outlineLevel="1">
      <c r="A168" s="13" t="s">
        <v>59</v>
      </c>
      <c r="B168" s="14">
        <v>45178</v>
      </c>
      <c r="C168" s="15">
        <v>26087.3</v>
      </c>
      <c r="D168" s="13">
        <v>720</v>
      </c>
      <c r="E168" s="13">
        <v>122</v>
      </c>
      <c r="F168" s="43">
        <v>365.15</v>
      </c>
      <c r="G168" s="43">
        <v>354.85</v>
      </c>
      <c r="H168" s="43">
        <v>720</v>
      </c>
      <c r="I168" s="16">
        <f t="shared" si="64"/>
        <v>87840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16">
        <f t="shared" si="62"/>
        <v>0</v>
      </c>
      <c r="P168" s="43">
        <v>50.72</v>
      </c>
      <c r="Q168" s="43">
        <v>0</v>
      </c>
      <c r="R168" s="43">
        <v>100</v>
      </c>
      <c r="S168" s="43">
        <v>29.7</v>
      </c>
      <c r="T168" s="16">
        <f t="shared" si="63"/>
        <v>0</v>
      </c>
      <c r="U168">
        <v>50</v>
      </c>
      <c r="V168">
        <v>0</v>
      </c>
      <c r="W168">
        <v>0</v>
      </c>
      <c r="X168" s="43">
        <v>0</v>
      </c>
      <c r="Y168">
        <v>0</v>
      </c>
      <c r="Z168">
        <v>0</v>
      </c>
      <c r="AA168" s="43">
        <v>0</v>
      </c>
      <c r="AB168">
        <v>0</v>
      </c>
    </row>
    <row r="169" spans="1:28" ht="15" hidden="1" outlineLevel="1">
      <c r="A169" s="13" t="s">
        <v>59</v>
      </c>
      <c r="B169" s="14">
        <v>45209</v>
      </c>
      <c r="C169" s="15">
        <v>16303.5</v>
      </c>
      <c r="D169" s="13">
        <v>744</v>
      </c>
      <c r="E169" s="13">
        <v>122</v>
      </c>
      <c r="F169" s="43">
        <v>226.1</v>
      </c>
      <c r="G169" s="43">
        <v>253.15</v>
      </c>
      <c r="H169" s="43">
        <v>479.25</v>
      </c>
      <c r="I169" s="16">
        <f t="shared" si="64"/>
        <v>58468.5</v>
      </c>
      <c r="J169" s="43">
        <v>16.28</v>
      </c>
      <c r="K169" s="43">
        <v>248.47</v>
      </c>
      <c r="L169" s="43">
        <v>0</v>
      </c>
      <c r="M169" s="43">
        <v>0</v>
      </c>
      <c r="N169" s="43">
        <v>264.75</v>
      </c>
      <c r="O169" s="16">
        <f t="shared" si="62"/>
        <v>16.28</v>
      </c>
      <c r="P169" s="43">
        <v>30.39</v>
      </c>
      <c r="Q169" s="43">
        <v>2.19</v>
      </c>
      <c r="R169" s="43">
        <v>64.42</v>
      </c>
      <c r="S169" s="43">
        <v>17.96</v>
      </c>
      <c r="T169" s="16">
        <f t="shared" si="63"/>
        <v>0.02188172043010753</v>
      </c>
      <c r="U169">
        <v>39</v>
      </c>
      <c r="V169">
        <v>1</v>
      </c>
      <c r="W169">
        <v>1</v>
      </c>
      <c r="X169" s="43">
        <v>0</v>
      </c>
      <c r="Y169">
        <v>0</v>
      </c>
      <c r="Z169">
        <v>0</v>
      </c>
      <c r="AA169" s="43">
        <v>0</v>
      </c>
      <c r="AB169">
        <v>0</v>
      </c>
    </row>
    <row r="170" spans="1:28" ht="15" hidden="1" outlineLevel="1">
      <c r="A170" s="13" t="s">
        <v>59</v>
      </c>
      <c r="B170" s="14">
        <v>45241</v>
      </c>
      <c r="C170" s="15">
        <v>44526.3</v>
      </c>
      <c r="D170" s="13">
        <v>720</v>
      </c>
      <c r="E170" s="13">
        <v>122</v>
      </c>
      <c r="F170" s="43">
        <v>591.63</v>
      </c>
      <c r="G170" s="43">
        <v>128.37</v>
      </c>
      <c r="H170" s="43">
        <v>720</v>
      </c>
      <c r="I170" s="16">
        <f t="shared" si="64"/>
        <v>87840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16">
        <f t="shared" si="62"/>
        <v>0</v>
      </c>
      <c r="P170" s="43">
        <v>82.17</v>
      </c>
      <c r="Q170" s="43">
        <v>0</v>
      </c>
      <c r="R170" s="43">
        <v>100</v>
      </c>
      <c r="S170" s="43">
        <v>50.69</v>
      </c>
      <c r="T170" s="16">
        <f t="shared" si="63"/>
        <v>0</v>
      </c>
      <c r="U170">
        <v>29</v>
      </c>
      <c r="V170">
        <v>0</v>
      </c>
      <c r="W170">
        <v>0</v>
      </c>
      <c r="X170" s="43">
        <v>0</v>
      </c>
      <c r="Y170">
        <v>0</v>
      </c>
      <c r="Z170">
        <v>0</v>
      </c>
      <c r="AA170" s="43">
        <v>0</v>
      </c>
      <c r="AB170">
        <v>0</v>
      </c>
    </row>
    <row r="171" spans="1:28" ht="15" hidden="1" outlineLevel="1">
      <c r="A171" s="13" t="s">
        <v>59</v>
      </c>
      <c r="B171" s="14">
        <v>45272</v>
      </c>
      <c r="C171" s="15">
        <v>37542.2</v>
      </c>
      <c r="D171" s="13">
        <v>744</v>
      </c>
      <c r="E171" s="13">
        <v>122</v>
      </c>
      <c r="F171" s="43">
        <v>530.6</v>
      </c>
      <c r="G171" s="43">
        <v>213.4</v>
      </c>
      <c r="H171" s="43">
        <v>744</v>
      </c>
      <c r="I171" s="16">
        <f t="shared" si="64"/>
        <v>90768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16">
        <f t="shared" si="62"/>
        <v>0</v>
      </c>
      <c r="P171" s="43">
        <v>71.32</v>
      </c>
      <c r="Q171" s="43">
        <v>0</v>
      </c>
      <c r="R171" s="43">
        <v>100</v>
      </c>
      <c r="S171" s="43">
        <v>41.36</v>
      </c>
      <c r="T171" s="16">
        <f t="shared" si="63"/>
        <v>0</v>
      </c>
      <c r="U171">
        <v>44</v>
      </c>
      <c r="V171">
        <v>0</v>
      </c>
      <c r="W171">
        <v>0</v>
      </c>
      <c r="X171" s="43">
        <v>0</v>
      </c>
      <c r="Y171">
        <v>0</v>
      </c>
      <c r="Z171">
        <v>0</v>
      </c>
      <c r="AA171" s="43">
        <v>0</v>
      </c>
      <c r="AB171">
        <v>0</v>
      </c>
    </row>
    <row r="172" spans="1:28" s="1" customFormat="1" ht="15" collapsed="1">
      <c r="A172" s="1" t="s">
        <v>59</v>
      </c>
      <c r="B172" s="4" t="s">
        <v>45</v>
      </c>
      <c r="C172" s="5">
        <f>SUM(C160:C171)</f>
        <v>343547.5</v>
      </c>
      <c r="D172" s="1">
        <f>SUM(D160:D171)</f>
        <v>8784</v>
      </c>
      <c r="E172" s="2">
        <f>AVERAGE(E160:E171)</f>
        <v>122</v>
      </c>
      <c r="F172" s="3">
        <f aca="true" t="shared" si="65" ref="F172:O172">SUM(F160:F171)</f>
        <v>4655.4400000000005</v>
      </c>
      <c r="G172" s="3">
        <f t="shared" si="65"/>
        <v>3863.81</v>
      </c>
      <c r="H172" s="3">
        <f t="shared" si="65"/>
        <v>8519.25</v>
      </c>
      <c r="I172" s="3">
        <f>SUM(I160:I171)</f>
        <v>1039348.5</v>
      </c>
      <c r="J172" s="3">
        <f t="shared" si="65"/>
        <v>16.28</v>
      </c>
      <c r="K172" s="3">
        <f t="shared" si="65"/>
        <v>248.47</v>
      </c>
      <c r="L172" s="3">
        <f t="shared" si="65"/>
        <v>0</v>
      </c>
      <c r="M172" s="3">
        <f t="shared" si="65"/>
        <v>0</v>
      </c>
      <c r="N172" s="3">
        <f t="shared" si="65"/>
        <v>264.75</v>
      </c>
      <c r="O172" s="3">
        <f t="shared" si="65"/>
        <v>16.28</v>
      </c>
      <c r="P172" s="3">
        <f>AVERAGE(P160:P171)</f>
        <v>52.88833333333332</v>
      </c>
      <c r="Q172" s="3">
        <f>AVERAGE(Q160:Q171)</f>
        <v>0.1825</v>
      </c>
      <c r="R172" s="3">
        <f>AVERAGE(R160:R171)</f>
        <v>97.03500000000001</v>
      </c>
      <c r="S172" s="3">
        <f>AVERAGE(S160:S171)</f>
        <v>31.986666666666668</v>
      </c>
      <c r="T172" s="3">
        <f>AVERAGE(T160:T171)</f>
        <v>0.0018234767025089608</v>
      </c>
      <c r="U172" s="1">
        <f aca="true" t="shared" si="66" ref="U172:AB172">SUM(U160:U171)</f>
        <v>440</v>
      </c>
      <c r="V172" s="1">
        <f t="shared" si="66"/>
        <v>1</v>
      </c>
      <c r="W172" s="1">
        <f t="shared" si="66"/>
        <v>1</v>
      </c>
      <c r="X172" s="3">
        <f t="shared" si="66"/>
        <v>0</v>
      </c>
      <c r="Y172" s="1">
        <f t="shared" si="66"/>
        <v>0</v>
      </c>
      <c r="Z172" s="1">
        <f t="shared" si="66"/>
        <v>0</v>
      </c>
      <c r="AA172" s="3">
        <f t="shared" si="66"/>
        <v>0</v>
      </c>
      <c r="AB172" s="1">
        <f t="shared" si="66"/>
        <v>0</v>
      </c>
    </row>
    <row r="173" spans="1:28" ht="15" hidden="1" outlineLevel="1">
      <c r="A173" s="13" t="s">
        <v>60</v>
      </c>
      <c r="B173" s="14">
        <v>45292</v>
      </c>
      <c r="C173" s="15">
        <v>25601</v>
      </c>
      <c r="D173" s="13">
        <v>744</v>
      </c>
      <c r="E173" s="13">
        <v>122</v>
      </c>
      <c r="F173" s="43">
        <v>359.48</v>
      </c>
      <c r="G173" s="43">
        <v>384.52</v>
      </c>
      <c r="H173" s="43">
        <v>744</v>
      </c>
      <c r="I173" s="16">
        <f>E173*H173</f>
        <v>90768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16">
        <f aca="true" t="shared" si="67" ref="O173:O184">(J173+M173)</f>
        <v>0</v>
      </c>
      <c r="P173" s="43">
        <v>48.32</v>
      </c>
      <c r="Q173" s="43">
        <v>0</v>
      </c>
      <c r="R173" s="43">
        <v>100</v>
      </c>
      <c r="S173" s="43">
        <v>28.2</v>
      </c>
      <c r="T173" s="16">
        <f aca="true" t="shared" si="68" ref="T173:T184">((J173+M173)/D173)*100%</f>
        <v>0</v>
      </c>
      <c r="U173">
        <v>44</v>
      </c>
      <c r="V173">
        <v>0</v>
      </c>
      <c r="W173">
        <v>0</v>
      </c>
      <c r="X173" s="43">
        <v>0</v>
      </c>
      <c r="Y173">
        <v>0</v>
      </c>
      <c r="Z173">
        <v>0</v>
      </c>
      <c r="AA173" s="43">
        <v>0</v>
      </c>
      <c r="AB173">
        <v>0</v>
      </c>
    </row>
    <row r="174" spans="1:28" ht="15" hidden="1" outlineLevel="1">
      <c r="A174" s="13" t="s">
        <v>60</v>
      </c>
      <c r="B174" s="14">
        <v>45324</v>
      </c>
      <c r="C174" s="15">
        <v>24984.3</v>
      </c>
      <c r="D174" s="13">
        <v>696</v>
      </c>
      <c r="E174" s="13">
        <v>122</v>
      </c>
      <c r="F174" s="43">
        <v>358.63</v>
      </c>
      <c r="G174" s="43">
        <v>337.37</v>
      </c>
      <c r="H174" s="43">
        <v>696</v>
      </c>
      <c r="I174" s="16">
        <f>E174*H174</f>
        <v>84912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16">
        <f t="shared" si="67"/>
        <v>0</v>
      </c>
      <c r="P174" s="43">
        <v>51.53</v>
      </c>
      <c r="Q174" s="43">
        <v>0</v>
      </c>
      <c r="R174" s="43">
        <v>100</v>
      </c>
      <c r="S174" s="43">
        <v>29.42</v>
      </c>
      <c r="T174" s="16">
        <f t="shared" si="68"/>
        <v>0</v>
      </c>
      <c r="U174">
        <v>31</v>
      </c>
      <c r="V174">
        <v>0</v>
      </c>
      <c r="W174">
        <v>0</v>
      </c>
      <c r="X174" s="43">
        <v>0</v>
      </c>
      <c r="Y174">
        <v>0</v>
      </c>
      <c r="Z174">
        <v>0</v>
      </c>
      <c r="AA174" s="43">
        <v>0</v>
      </c>
      <c r="AB174">
        <v>0</v>
      </c>
    </row>
    <row r="175" spans="1:28" ht="15" hidden="1" outlineLevel="1">
      <c r="A175" s="13" t="s">
        <v>60</v>
      </c>
      <c r="B175" s="14">
        <v>45354</v>
      </c>
      <c r="C175" s="49">
        <v>35010.4</v>
      </c>
      <c r="D175">
        <v>744</v>
      </c>
      <c r="E175" s="13">
        <v>122</v>
      </c>
      <c r="F175" s="43">
        <v>473.38</v>
      </c>
      <c r="G175" s="43">
        <v>270.62</v>
      </c>
      <c r="H175" s="43">
        <v>744</v>
      </c>
      <c r="I175" s="16">
        <f>E175*H175</f>
        <v>90768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16">
        <f t="shared" si="67"/>
        <v>0</v>
      </c>
      <c r="P175" s="43">
        <v>63.63</v>
      </c>
      <c r="Q175" s="43">
        <v>0</v>
      </c>
      <c r="R175" s="43">
        <v>100</v>
      </c>
      <c r="S175" s="43">
        <v>38.57</v>
      </c>
      <c r="T175" s="16">
        <f t="shared" si="68"/>
        <v>0</v>
      </c>
      <c r="U175">
        <v>49</v>
      </c>
      <c r="V175">
        <v>0</v>
      </c>
      <c r="W175">
        <v>0</v>
      </c>
      <c r="X175" s="43">
        <v>0</v>
      </c>
      <c r="Y175">
        <v>0</v>
      </c>
      <c r="Z175">
        <v>0</v>
      </c>
      <c r="AA175" s="43">
        <v>0</v>
      </c>
      <c r="AB175">
        <v>0</v>
      </c>
    </row>
    <row r="176" spans="1:28" ht="15" hidden="1" outlineLevel="1">
      <c r="A176" s="13" t="s">
        <v>60</v>
      </c>
      <c r="B176" s="14">
        <v>45020</v>
      </c>
      <c r="C176" s="15">
        <v>13753.6</v>
      </c>
      <c r="D176" s="13">
        <v>720</v>
      </c>
      <c r="E176" s="13">
        <v>122</v>
      </c>
      <c r="F176" s="43">
        <v>198.91</v>
      </c>
      <c r="G176" s="43">
        <v>440.97</v>
      </c>
      <c r="H176" s="43">
        <v>639.88</v>
      </c>
      <c r="I176" s="16">
        <f aca="true" t="shared" si="69" ref="I176:I184">E176*H176</f>
        <v>78065.36</v>
      </c>
      <c r="J176" s="43">
        <v>0</v>
      </c>
      <c r="K176" s="43">
        <v>80.12</v>
      </c>
      <c r="L176" s="43">
        <v>0</v>
      </c>
      <c r="M176" s="43">
        <v>0</v>
      </c>
      <c r="N176" s="43">
        <v>80.12</v>
      </c>
      <c r="O176" s="16">
        <f t="shared" si="67"/>
        <v>0</v>
      </c>
      <c r="P176" s="43">
        <v>27.63</v>
      </c>
      <c r="Q176" s="43">
        <v>0</v>
      </c>
      <c r="R176" s="43">
        <v>88.87</v>
      </c>
      <c r="S176" s="43">
        <v>15.66</v>
      </c>
      <c r="T176" s="16">
        <f t="shared" si="68"/>
        <v>0</v>
      </c>
      <c r="U176">
        <v>11</v>
      </c>
      <c r="V176">
        <v>0</v>
      </c>
      <c r="W176">
        <v>1</v>
      </c>
      <c r="X176" s="43">
        <v>0</v>
      </c>
      <c r="Y176">
        <v>0</v>
      </c>
      <c r="Z176">
        <v>0</v>
      </c>
      <c r="AA176" s="43">
        <v>0</v>
      </c>
      <c r="AB176">
        <v>0</v>
      </c>
    </row>
    <row r="177" spans="1:28" ht="15" hidden="1" outlineLevel="1">
      <c r="A177" s="13" t="s">
        <v>60</v>
      </c>
      <c r="B177" s="14">
        <v>45051</v>
      </c>
      <c r="C177" s="15">
        <v>51848.2</v>
      </c>
      <c r="D177" s="13">
        <v>744</v>
      </c>
      <c r="E177" s="13">
        <v>122</v>
      </c>
      <c r="F177" s="43">
        <v>673.68</v>
      </c>
      <c r="G177" s="43">
        <v>70.32</v>
      </c>
      <c r="H177" s="43">
        <v>744</v>
      </c>
      <c r="I177" s="16">
        <f t="shared" si="69"/>
        <v>90768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16">
        <f t="shared" si="67"/>
        <v>0</v>
      </c>
      <c r="P177" s="43">
        <v>90.55</v>
      </c>
      <c r="Q177" s="43">
        <v>0</v>
      </c>
      <c r="R177" s="43">
        <v>100</v>
      </c>
      <c r="S177" s="43">
        <v>57.12</v>
      </c>
      <c r="T177" s="16">
        <f t="shared" si="68"/>
        <v>0</v>
      </c>
      <c r="U177">
        <v>22</v>
      </c>
      <c r="V177">
        <v>0</v>
      </c>
      <c r="W177">
        <v>0</v>
      </c>
      <c r="X177" s="43">
        <v>0</v>
      </c>
      <c r="Y177">
        <v>0</v>
      </c>
      <c r="Z177">
        <v>0</v>
      </c>
      <c r="AA177" s="43">
        <v>0</v>
      </c>
      <c r="AB177">
        <v>0</v>
      </c>
    </row>
    <row r="178" spans="1:28" ht="15" hidden="1" outlineLevel="1">
      <c r="A178" s="13" t="s">
        <v>60</v>
      </c>
      <c r="B178" s="14">
        <v>45083</v>
      </c>
      <c r="C178" s="15">
        <v>29408.3</v>
      </c>
      <c r="D178" s="13">
        <v>720</v>
      </c>
      <c r="E178" s="13">
        <v>122</v>
      </c>
      <c r="F178" s="43">
        <v>403.28</v>
      </c>
      <c r="G178" s="43">
        <v>316.72</v>
      </c>
      <c r="H178" s="43">
        <v>720</v>
      </c>
      <c r="I178" s="16">
        <f t="shared" si="69"/>
        <v>87840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16">
        <f t="shared" si="67"/>
        <v>0</v>
      </c>
      <c r="P178" s="43">
        <v>56.01</v>
      </c>
      <c r="Q178" s="43">
        <v>0</v>
      </c>
      <c r="R178" s="43">
        <v>100</v>
      </c>
      <c r="S178" s="43">
        <v>33.48</v>
      </c>
      <c r="T178" s="16">
        <f t="shared" si="68"/>
        <v>0</v>
      </c>
      <c r="U178">
        <v>62</v>
      </c>
      <c r="V178">
        <v>0</v>
      </c>
      <c r="W178">
        <v>0</v>
      </c>
      <c r="X178" s="43">
        <v>0</v>
      </c>
      <c r="Y178">
        <v>0</v>
      </c>
      <c r="Z178">
        <v>0</v>
      </c>
      <c r="AA178" s="43">
        <v>0</v>
      </c>
      <c r="AB178">
        <v>0</v>
      </c>
    </row>
    <row r="179" spans="1:28" ht="15" hidden="1" outlineLevel="1">
      <c r="A179" s="13" t="s">
        <v>60</v>
      </c>
      <c r="B179" s="14">
        <v>45114</v>
      </c>
      <c r="C179" s="15">
        <v>28603.9</v>
      </c>
      <c r="D179" s="13">
        <v>744</v>
      </c>
      <c r="E179" s="13">
        <v>122</v>
      </c>
      <c r="F179" s="43">
        <v>394.08</v>
      </c>
      <c r="G179" s="43">
        <v>349.92</v>
      </c>
      <c r="H179" s="43">
        <v>744</v>
      </c>
      <c r="I179" s="16">
        <f t="shared" si="69"/>
        <v>90768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16">
        <f t="shared" si="67"/>
        <v>0</v>
      </c>
      <c r="P179" s="43">
        <v>52.97</v>
      </c>
      <c r="Q179" s="43">
        <v>0</v>
      </c>
      <c r="R179" s="43">
        <v>100</v>
      </c>
      <c r="S179" s="43">
        <v>31.51</v>
      </c>
      <c r="T179" s="16">
        <f t="shared" si="68"/>
        <v>0</v>
      </c>
      <c r="U179">
        <v>58</v>
      </c>
      <c r="V179">
        <v>0</v>
      </c>
      <c r="W179">
        <v>0</v>
      </c>
      <c r="X179" s="43">
        <v>0</v>
      </c>
      <c r="Y179">
        <v>0</v>
      </c>
      <c r="Z179">
        <v>0</v>
      </c>
      <c r="AA179" s="43">
        <v>0</v>
      </c>
      <c r="AB179">
        <v>0</v>
      </c>
    </row>
    <row r="180" spans="1:28" ht="15" hidden="1" outlineLevel="1">
      <c r="A180" s="13" t="s">
        <v>60</v>
      </c>
      <c r="B180" s="14">
        <v>45146</v>
      </c>
      <c r="C180" s="15">
        <v>33465.5</v>
      </c>
      <c r="D180" s="13">
        <v>744</v>
      </c>
      <c r="E180" s="13">
        <v>122</v>
      </c>
      <c r="F180" s="43">
        <v>452.15</v>
      </c>
      <c r="G180" s="43">
        <v>291.85</v>
      </c>
      <c r="H180" s="43">
        <v>744</v>
      </c>
      <c r="I180" s="16">
        <f t="shared" si="69"/>
        <v>90768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16">
        <f t="shared" si="67"/>
        <v>0</v>
      </c>
      <c r="P180" s="43">
        <v>60.77</v>
      </c>
      <c r="Q180" s="43">
        <v>0</v>
      </c>
      <c r="R180" s="43">
        <v>100</v>
      </c>
      <c r="S180" s="43">
        <v>36.87</v>
      </c>
      <c r="T180" s="16">
        <f t="shared" si="68"/>
        <v>0</v>
      </c>
      <c r="U180">
        <v>28</v>
      </c>
      <c r="V180">
        <v>0</v>
      </c>
      <c r="W180">
        <v>0</v>
      </c>
      <c r="X180" s="43">
        <v>0</v>
      </c>
      <c r="Y180">
        <v>0</v>
      </c>
      <c r="Z180">
        <v>0</v>
      </c>
      <c r="AA180" s="43">
        <v>0</v>
      </c>
      <c r="AB180">
        <v>0</v>
      </c>
    </row>
    <row r="181" spans="1:28" ht="15" hidden="1" outlineLevel="1">
      <c r="A181" s="13" t="s">
        <v>60</v>
      </c>
      <c r="B181" s="14">
        <v>45178</v>
      </c>
      <c r="C181" s="15">
        <v>9962.3</v>
      </c>
      <c r="D181" s="13">
        <v>720</v>
      </c>
      <c r="E181" s="13">
        <v>122</v>
      </c>
      <c r="F181" s="43">
        <v>137.25</v>
      </c>
      <c r="G181" s="43">
        <v>582.75</v>
      </c>
      <c r="H181" s="43">
        <v>720</v>
      </c>
      <c r="I181" s="16">
        <f t="shared" si="69"/>
        <v>87840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16">
        <f t="shared" si="67"/>
        <v>0</v>
      </c>
      <c r="P181" s="43">
        <v>19.06</v>
      </c>
      <c r="Q181" s="43">
        <v>0</v>
      </c>
      <c r="R181" s="43">
        <v>100</v>
      </c>
      <c r="S181" s="43">
        <v>11.34</v>
      </c>
      <c r="T181" s="16">
        <f t="shared" si="68"/>
        <v>0</v>
      </c>
      <c r="U181">
        <v>29</v>
      </c>
      <c r="V181">
        <v>0</v>
      </c>
      <c r="W181">
        <v>0</v>
      </c>
      <c r="X181" s="43">
        <v>0</v>
      </c>
      <c r="Y181">
        <v>0</v>
      </c>
      <c r="Z181">
        <v>0</v>
      </c>
      <c r="AA181" s="43">
        <v>0</v>
      </c>
      <c r="AB181">
        <v>0</v>
      </c>
    </row>
    <row r="182" spans="1:28" ht="15" hidden="1" outlineLevel="1">
      <c r="A182" s="13" t="s">
        <v>60</v>
      </c>
      <c r="B182" s="14">
        <v>45209</v>
      </c>
      <c r="C182" s="15">
        <v>9892.6</v>
      </c>
      <c r="D182" s="13">
        <v>744</v>
      </c>
      <c r="E182" s="13">
        <v>122</v>
      </c>
      <c r="F182" s="43">
        <v>137.08</v>
      </c>
      <c r="G182" s="43">
        <v>358.45</v>
      </c>
      <c r="H182" s="43">
        <v>495.53</v>
      </c>
      <c r="I182" s="16">
        <f t="shared" si="69"/>
        <v>60454.659999999996</v>
      </c>
      <c r="J182" s="43">
        <v>0</v>
      </c>
      <c r="K182" s="43">
        <v>248.47</v>
      </c>
      <c r="L182" s="43">
        <v>0</v>
      </c>
      <c r="M182" s="43">
        <v>0</v>
      </c>
      <c r="N182" s="43">
        <v>248.47</v>
      </c>
      <c r="O182" s="16">
        <f t="shared" si="67"/>
        <v>0</v>
      </c>
      <c r="P182" s="43">
        <v>18.42</v>
      </c>
      <c r="Q182" s="43">
        <v>0</v>
      </c>
      <c r="R182" s="43">
        <v>66.6</v>
      </c>
      <c r="S182" s="43">
        <v>10.9</v>
      </c>
      <c r="T182" s="16">
        <f t="shared" si="68"/>
        <v>0</v>
      </c>
      <c r="U182">
        <v>25</v>
      </c>
      <c r="V182">
        <v>0</v>
      </c>
      <c r="W182">
        <v>1</v>
      </c>
      <c r="X182" s="43">
        <v>0</v>
      </c>
      <c r="Y182">
        <v>0</v>
      </c>
      <c r="Z182">
        <v>0</v>
      </c>
      <c r="AA182" s="43">
        <v>0</v>
      </c>
      <c r="AB182">
        <v>0</v>
      </c>
    </row>
    <row r="183" spans="1:28" ht="15" hidden="1" outlineLevel="1">
      <c r="A183" s="13" t="s">
        <v>60</v>
      </c>
      <c r="B183" s="14">
        <v>45241</v>
      </c>
      <c r="C183" s="15">
        <v>30119.1</v>
      </c>
      <c r="D183" s="13">
        <v>720</v>
      </c>
      <c r="E183" s="13">
        <v>122</v>
      </c>
      <c r="F183" s="43">
        <v>396.67</v>
      </c>
      <c r="G183" s="43">
        <v>323.33</v>
      </c>
      <c r="H183" s="43">
        <v>720</v>
      </c>
      <c r="I183" s="16">
        <f t="shared" si="69"/>
        <v>87840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16">
        <f t="shared" si="67"/>
        <v>0</v>
      </c>
      <c r="P183" s="43">
        <v>55.09</v>
      </c>
      <c r="Q183" s="43">
        <v>0</v>
      </c>
      <c r="R183" s="43">
        <v>100</v>
      </c>
      <c r="S183" s="43">
        <v>34.29</v>
      </c>
      <c r="T183" s="16">
        <f t="shared" si="68"/>
        <v>0</v>
      </c>
      <c r="U183">
        <v>26</v>
      </c>
      <c r="V183">
        <v>0</v>
      </c>
      <c r="W183">
        <v>0</v>
      </c>
      <c r="X183" s="43">
        <v>0</v>
      </c>
      <c r="Y183">
        <v>0</v>
      </c>
      <c r="Z183">
        <v>0</v>
      </c>
      <c r="AA183" s="43">
        <v>0</v>
      </c>
      <c r="AB183">
        <v>0</v>
      </c>
    </row>
    <row r="184" spans="1:28" ht="15" hidden="1" outlineLevel="1">
      <c r="A184" s="13" t="s">
        <v>60</v>
      </c>
      <c r="B184" s="14">
        <v>45272</v>
      </c>
      <c r="C184" s="15">
        <v>20319.6</v>
      </c>
      <c r="D184" s="13">
        <v>744</v>
      </c>
      <c r="E184" s="13">
        <v>122</v>
      </c>
      <c r="F184" s="43">
        <v>293.37</v>
      </c>
      <c r="G184" s="43">
        <v>450.63</v>
      </c>
      <c r="H184" s="43">
        <v>744</v>
      </c>
      <c r="I184" s="16">
        <f t="shared" si="69"/>
        <v>90768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16">
        <f t="shared" si="67"/>
        <v>0</v>
      </c>
      <c r="P184" s="43">
        <v>39.43</v>
      </c>
      <c r="Q184" s="43">
        <v>0</v>
      </c>
      <c r="R184" s="43">
        <v>100</v>
      </c>
      <c r="S184" s="43">
        <v>22.39</v>
      </c>
      <c r="T184" s="16">
        <f t="shared" si="68"/>
        <v>0</v>
      </c>
      <c r="U184">
        <v>25</v>
      </c>
      <c r="V184">
        <v>0</v>
      </c>
      <c r="W184">
        <v>0</v>
      </c>
      <c r="X184" s="43">
        <v>0</v>
      </c>
      <c r="Y184">
        <v>0</v>
      </c>
      <c r="Z184">
        <v>0</v>
      </c>
      <c r="AA184" s="43">
        <v>0</v>
      </c>
      <c r="AB184">
        <v>0</v>
      </c>
    </row>
    <row r="185" spans="1:28" s="1" customFormat="1" ht="15" collapsed="1">
      <c r="A185" s="1" t="s">
        <v>60</v>
      </c>
      <c r="B185" s="4" t="s">
        <v>45</v>
      </c>
      <c r="C185" s="5">
        <f>SUM(C173:C184)</f>
        <v>312968.79999999993</v>
      </c>
      <c r="D185" s="1">
        <f>SUM(D173:D184)</f>
        <v>8784</v>
      </c>
      <c r="E185" s="2">
        <f>AVERAGE(E173:E184)</f>
        <v>122</v>
      </c>
      <c r="F185" s="3">
        <f aca="true" t="shared" si="70" ref="F185:O185">SUM(F173:F184)</f>
        <v>4277.96</v>
      </c>
      <c r="G185" s="3">
        <f t="shared" si="70"/>
        <v>4177.45</v>
      </c>
      <c r="H185" s="3">
        <f t="shared" si="70"/>
        <v>8455.41</v>
      </c>
      <c r="I185" s="3">
        <f>SUM(I173:I184)</f>
        <v>1031560.02</v>
      </c>
      <c r="J185" s="3">
        <f t="shared" si="70"/>
        <v>0</v>
      </c>
      <c r="K185" s="3">
        <f t="shared" si="70"/>
        <v>328.59000000000003</v>
      </c>
      <c r="L185" s="3">
        <f t="shared" si="70"/>
        <v>0</v>
      </c>
      <c r="M185" s="3">
        <f t="shared" si="70"/>
        <v>0</v>
      </c>
      <c r="N185" s="3">
        <f t="shared" si="70"/>
        <v>328.59000000000003</v>
      </c>
      <c r="O185" s="3">
        <f t="shared" si="70"/>
        <v>0</v>
      </c>
      <c r="P185" s="3">
        <f>AVERAGE(P173:P184)</f>
        <v>48.6175</v>
      </c>
      <c r="Q185" s="3">
        <f>AVERAGE(Q173:Q184)</f>
        <v>0</v>
      </c>
      <c r="R185" s="3">
        <f>AVERAGE(R173:R184)</f>
        <v>96.28916666666667</v>
      </c>
      <c r="S185" s="3">
        <f>AVERAGE(S173:S184)</f>
        <v>29.14583333333333</v>
      </c>
      <c r="T185" s="3">
        <f>AVERAGE(T173:T184)</f>
        <v>0</v>
      </c>
      <c r="U185" s="1">
        <f aca="true" t="shared" si="71" ref="U185:AB185">SUM(U173:U184)</f>
        <v>410</v>
      </c>
      <c r="V185" s="1">
        <f t="shared" si="71"/>
        <v>0</v>
      </c>
      <c r="W185" s="1">
        <f t="shared" si="71"/>
        <v>2</v>
      </c>
      <c r="X185" s="3">
        <f t="shared" si="71"/>
        <v>0</v>
      </c>
      <c r="Y185" s="1">
        <f t="shared" si="71"/>
        <v>0</v>
      </c>
      <c r="Z185" s="1">
        <f t="shared" si="71"/>
        <v>0</v>
      </c>
      <c r="AA185" s="3">
        <f t="shared" si="71"/>
        <v>0</v>
      </c>
      <c r="AB185" s="1">
        <f t="shared" si="71"/>
        <v>0</v>
      </c>
    </row>
    <row r="186" spans="1:28" ht="15" hidden="1" outlineLevel="1">
      <c r="A186" s="13" t="s">
        <v>61</v>
      </c>
      <c r="B186" s="14">
        <v>45292</v>
      </c>
      <c r="C186" s="15">
        <v>11937</v>
      </c>
      <c r="D186" s="13">
        <v>744</v>
      </c>
      <c r="E186" s="13">
        <v>122</v>
      </c>
      <c r="F186" s="43">
        <v>166.45</v>
      </c>
      <c r="G186" s="43">
        <v>577.55</v>
      </c>
      <c r="H186" s="43">
        <v>744</v>
      </c>
      <c r="I186" s="16">
        <f>E186*H186</f>
        <v>90768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16">
        <f aca="true" t="shared" si="72" ref="O186:O197">(J186+M186)</f>
        <v>0</v>
      </c>
      <c r="P186" s="43">
        <v>22.37</v>
      </c>
      <c r="Q186" s="43">
        <v>0</v>
      </c>
      <c r="R186" s="43">
        <v>100</v>
      </c>
      <c r="S186" s="43">
        <v>13.15</v>
      </c>
      <c r="T186" s="16">
        <f aca="true" t="shared" si="73" ref="T186:T197">((J186+M186)/D186)*100%</f>
        <v>0</v>
      </c>
      <c r="U186">
        <v>25</v>
      </c>
      <c r="V186">
        <v>0</v>
      </c>
      <c r="W186">
        <v>0</v>
      </c>
      <c r="X186" s="43">
        <v>0</v>
      </c>
      <c r="Y186">
        <v>0</v>
      </c>
      <c r="Z186">
        <v>0</v>
      </c>
      <c r="AA186" s="43">
        <v>0</v>
      </c>
      <c r="AB186">
        <v>0</v>
      </c>
    </row>
    <row r="187" spans="1:28" ht="15" hidden="1" outlineLevel="1">
      <c r="A187" s="13" t="s">
        <v>61</v>
      </c>
      <c r="B187" s="14">
        <v>45324</v>
      </c>
      <c r="C187" s="15">
        <v>7288.7</v>
      </c>
      <c r="D187" s="13">
        <v>696</v>
      </c>
      <c r="E187" s="13">
        <v>122</v>
      </c>
      <c r="F187" s="43">
        <v>98.02</v>
      </c>
      <c r="G187" s="43">
        <v>597.98</v>
      </c>
      <c r="H187" s="43">
        <v>696</v>
      </c>
      <c r="I187" s="16">
        <f>E187*H187</f>
        <v>84912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16">
        <f t="shared" si="72"/>
        <v>0</v>
      </c>
      <c r="P187" s="43">
        <v>14.08</v>
      </c>
      <c r="Q187" s="43">
        <v>0</v>
      </c>
      <c r="R187" s="43">
        <v>100</v>
      </c>
      <c r="S187" s="43">
        <v>8.58</v>
      </c>
      <c r="T187" s="16">
        <f t="shared" si="73"/>
        <v>0</v>
      </c>
      <c r="U187">
        <v>13</v>
      </c>
      <c r="V187">
        <v>0</v>
      </c>
      <c r="W187">
        <v>0</v>
      </c>
      <c r="X187" s="43">
        <v>0</v>
      </c>
      <c r="Y187">
        <v>0</v>
      </c>
      <c r="Z187">
        <v>0</v>
      </c>
      <c r="AA187" s="43">
        <v>0</v>
      </c>
      <c r="AB187">
        <v>0</v>
      </c>
    </row>
    <row r="188" spans="1:28" ht="15" hidden="1" outlineLevel="1">
      <c r="A188" s="13" t="s">
        <v>61</v>
      </c>
      <c r="B188" s="14">
        <v>45354</v>
      </c>
      <c r="C188" s="49">
        <v>19023.6</v>
      </c>
      <c r="D188">
        <v>744</v>
      </c>
      <c r="E188">
        <v>122</v>
      </c>
      <c r="F188" s="43">
        <v>254.32</v>
      </c>
      <c r="G188" s="43">
        <v>489.13</v>
      </c>
      <c r="H188" s="43">
        <v>743.45</v>
      </c>
      <c r="I188" s="16">
        <f>E188*H188</f>
        <v>90700.90000000001</v>
      </c>
      <c r="J188" s="43">
        <v>0.55</v>
      </c>
      <c r="K188" s="43">
        <v>0</v>
      </c>
      <c r="L188" s="43">
        <v>0</v>
      </c>
      <c r="M188" s="43">
        <v>0</v>
      </c>
      <c r="N188" s="43">
        <v>0.55</v>
      </c>
      <c r="O188" s="16">
        <f t="shared" si="72"/>
        <v>0.55</v>
      </c>
      <c r="P188" s="43">
        <v>34.18</v>
      </c>
      <c r="Q188" s="43">
        <v>0.07</v>
      </c>
      <c r="R188" s="43">
        <v>99.93</v>
      </c>
      <c r="S188" s="43">
        <v>20.96</v>
      </c>
      <c r="T188" s="16">
        <f t="shared" si="73"/>
        <v>0.0007392473118279571</v>
      </c>
      <c r="U188">
        <v>41</v>
      </c>
      <c r="V188">
        <v>1</v>
      </c>
      <c r="W188">
        <v>0</v>
      </c>
      <c r="X188" s="43">
        <v>0</v>
      </c>
      <c r="Y188">
        <v>0</v>
      </c>
      <c r="Z188">
        <v>0</v>
      </c>
      <c r="AA188" s="43">
        <v>0</v>
      </c>
      <c r="AB188">
        <v>0</v>
      </c>
    </row>
    <row r="189" spans="1:28" ht="15" hidden="1" outlineLevel="1">
      <c r="A189" s="13" t="s">
        <v>61</v>
      </c>
      <c r="B189" s="14">
        <v>45020</v>
      </c>
      <c r="C189" s="15">
        <v>1359</v>
      </c>
      <c r="D189" s="13">
        <v>720</v>
      </c>
      <c r="E189" s="13">
        <v>122</v>
      </c>
      <c r="F189" s="43">
        <v>20.2</v>
      </c>
      <c r="G189" s="43">
        <v>695.55</v>
      </c>
      <c r="H189" s="43">
        <v>715.75</v>
      </c>
      <c r="I189" s="16">
        <f aca="true" t="shared" si="74" ref="I189:I197">E189*H189</f>
        <v>87321.5</v>
      </c>
      <c r="J189" s="43">
        <v>0</v>
      </c>
      <c r="K189" s="43">
        <v>0</v>
      </c>
      <c r="L189" s="43">
        <v>0.25</v>
      </c>
      <c r="M189" s="43">
        <v>4</v>
      </c>
      <c r="N189" s="43">
        <v>4.25</v>
      </c>
      <c r="O189" s="16">
        <f t="shared" si="72"/>
        <v>4</v>
      </c>
      <c r="P189" s="43">
        <v>2.81</v>
      </c>
      <c r="Q189" s="43">
        <v>0</v>
      </c>
      <c r="R189" s="43">
        <v>99.41</v>
      </c>
      <c r="S189" s="43">
        <v>1.55</v>
      </c>
      <c r="T189" s="16">
        <f t="shared" si="73"/>
        <v>0.005555555555555556</v>
      </c>
      <c r="U189">
        <v>5</v>
      </c>
      <c r="V189">
        <v>0</v>
      </c>
      <c r="W189">
        <v>0</v>
      </c>
      <c r="X189" s="43">
        <v>0</v>
      </c>
      <c r="Y189">
        <v>0</v>
      </c>
      <c r="Z189">
        <v>1</v>
      </c>
      <c r="AA189" s="43">
        <v>0.25</v>
      </c>
      <c r="AB189">
        <v>1</v>
      </c>
    </row>
    <row r="190" spans="1:28" ht="15" hidden="1" outlineLevel="1">
      <c r="A190" s="13" t="s">
        <v>61</v>
      </c>
      <c r="B190" s="14">
        <v>45051</v>
      </c>
      <c r="C190" s="15">
        <v>54357</v>
      </c>
      <c r="D190" s="13">
        <v>744</v>
      </c>
      <c r="E190" s="13">
        <v>122</v>
      </c>
      <c r="F190" s="43">
        <v>711.67</v>
      </c>
      <c r="G190" s="43">
        <v>32.33</v>
      </c>
      <c r="H190" s="43">
        <v>744</v>
      </c>
      <c r="I190" s="16">
        <f t="shared" si="74"/>
        <v>90768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16">
        <f t="shared" si="72"/>
        <v>0</v>
      </c>
      <c r="P190" s="43">
        <v>95.65</v>
      </c>
      <c r="Q190" s="43">
        <v>0</v>
      </c>
      <c r="R190" s="43">
        <v>100</v>
      </c>
      <c r="S190" s="43">
        <v>59.89</v>
      </c>
      <c r="T190" s="16">
        <f t="shared" si="73"/>
        <v>0</v>
      </c>
      <c r="U190">
        <v>18</v>
      </c>
      <c r="V190">
        <v>0</v>
      </c>
      <c r="W190">
        <v>0</v>
      </c>
      <c r="X190" s="43">
        <v>0</v>
      </c>
      <c r="Y190">
        <v>0</v>
      </c>
      <c r="Z190">
        <v>0</v>
      </c>
      <c r="AA190" s="43">
        <v>0</v>
      </c>
      <c r="AB190">
        <v>0</v>
      </c>
    </row>
    <row r="191" spans="1:28" ht="15" hidden="1" outlineLevel="1">
      <c r="A191" s="13" t="s">
        <v>61</v>
      </c>
      <c r="B191" s="14">
        <v>45083</v>
      </c>
      <c r="C191" s="15">
        <v>36433.7</v>
      </c>
      <c r="D191" s="13">
        <v>720</v>
      </c>
      <c r="E191" s="13">
        <v>122</v>
      </c>
      <c r="F191" s="43">
        <v>500.18</v>
      </c>
      <c r="G191" s="43">
        <v>219.82</v>
      </c>
      <c r="H191" s="43">
        <v>720</v>
      </c>
      <c r="I191" s="16">
        <f t="shared" si="74"/>
        <v>87840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16">
        <f t="shared" si="72"/>
        <v>0</v>
      </c>
      <c r="P191" s="43">
        <v>69.47</v>
      </c>
      <c r="Q191" s="43">
        <v>0</v>
      </c>
      <c r="R191" s="43">
        <v>100</v>
      </c>
      <c r="S191" s="43">
        <v>41.48</v>
      </c>
      <c r="T191" s="16">
        <f t="shared" si="73"/>
        <v>0</v>
      </c>
      <c r="U191">
        <v>50</v>
      </c>
      <c r="V191">
        <v>0</v>
      </c>
      <c r="W191">
        <v>0</v>
      </c>
      <c r="X191" s="43">
        <v>0</v>
      </c>
      <c r="Y191">
        <v>0</v>
      </c>
      <c r="Z191">
        <v>0</v>
      </c>
      <c r="AA191" s="43">
        <v>0</v>
      </c>
      <c r="AB191">
        <v>0</v>
      </c>
    </row>
    <row r="192" spans="1:28" ht="15" hidden="1" outlineLevel="1">
      <c r="A192" s="13" t="s">
        <v>61</v>
      </c>
      <c r="B192" s="14">
        <v>45114</v>
      </c>
      <c r="C192" s="15">
        <v>36487</v>
      </c>
      <c r="D192" s="13">
        <v>744</v>
      </c>
      <c r="E192" s="13">
        <v>122</v>
      </c>
      <c r="F192" s="43">
        <v>502.55</v>
      </c>
      <c r="G192" s="43">
        <v>241.45</v>
      </c>
      <c r="H192" s="43">
        <v>744</v>
      </c>
      <c r="I192" s="16">
        <f t="shared" si="74"/>
        <v>90768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16">
        <f t="shared" si="72"/>
        <v>0</v>
      </c>
      <c r="P192" s="43">
        <v>67.55</v>
      </c>
      <c r="Q192" s="43">
        <v>0</v>
      </c>
      <c r="R192" s="43">
        <v>100</v>
      </c>
      <c r="S192" s="43">
        <v>40.2</v>
      </c>
      <c r="T192" s="16">
        <f t="shared" si="73"/>
        <v>0</v>
      </c>
      <c r="U192">
        <v>65</v>
      </c>
      <c r="V192">
        <v>0</v>
      </c>
      <c r="W192">
        <v>0</v>
      </c>
      <c r="X192" s="43">
        <v>0</v>
      </c>
      <c r="Y192">
        <v>0</v>
      </c>
      <c r="Z192">
        <v>0</v>
      </c>
      <c r="AA192" s="43">
        <v>0</v>
      </c>
      <c r="AB192">
        <v>0</v>
      </c>
    </row>
    <row r="193" spans="1:28" ht="15" hidden="1" outlineLevel="1">
      <c r="A193" s="13" t="s">
        <v>61</v>
      </c>
      <c r="B193" s="14">
        <v>45146</v>
      </c>
      <c r="C193" s="15">
        <v>26798.1</v>
      </c>
      <c r="D193" s="13">
        <v>744</v>
      </c>
      <c r="E193" s="13">
        <v>122</v>
      </c>
      <c r="F193" s="43">
        <v>368.22</v>
      </c>
      <c r="G193" s="43">
        <v>375.78</v>
      </c>
      <c r="H193" s="43">
        <v>744</v>
      </c>
      <c r="I193" s="16">
        <f t="shared" si="74"/>
        <v>90768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16">
        <f t="shared" si="72"/>
        <v>0</v>
      </c>
      <c r="P193" s="43">
        <v>49.49</v>
      </c>
      <c r="Q193" s="43">
        <v>0</v>
      </c>
      <c r="R193" s="43">
        <v>100</v>
      </c>
      <c r="S193" s="43">
        <v>29.52</v>
      </c>
      <c r="T193" s="16">
        <f t="shared" si="73"/>
        <v>0</v>
      </c>
      <c r="U193">
        <v>27</v>
      </c>
      <c r="V193">
        <v>0</v>
      </c>
      <c r="W193">
        <v>0</v>
      </c>
      <c r="X193" s="43">
        <v>0</v>
      </c>
      <c r="Y193">
        <v>0</v>
      </c>
      <c r="Z193">
        <v>0</v>
      </c>
      <c r="AA193" s="43">
        <v>0</v>
      </c>
      <c r="AB193">
        <v>0</v>
      </c>
    </row>
    <row r="194" spans="1:28" ht="15" hidden="1" outlineLevel="1">
      <c r="A194" s="13" t="s">
        <v>61</v>
      </c>
      <c r="B194" s="14">
        <v>45178</v>
      </c>
      <c r="C194" s="15">
        <v>1890.6</v>
      </c>
      <c r="D194" s="13">
        <v>720</v>
      </c>
      <c r="E194" s="13">
        <v>122</v>
      </c>
      <c r="F194" s="43">
        <v>26.9</v>
      </c>
      <c r="G194" s="43">
        <v>219.18</v>
      </c>
      <c r="H194" s="43">
        <v>246.08</v>
      </c>
      <c r="I194" s="16">
        <f t="shared" si="74"/>
        <v>30021.760000000002</v>
      </c>
      <c r="J194" s="43">
        <v>0</v>
      </c>
      <c r="K194" s="43">
        <v>473.92</v>
      </c>
      <c r="L194" s="43">
        <v>0</v>
      </c>
      <c r="M194" s="43">
        <v>0</v>
      </c>
      <c r="N194" s="43">
        <v>473.92</v>
      </c>
      <c r="O194" s="16">
        <f t="shared" si="72"/>
        <v>0</v>
      </c>
      <c r="P194" s="43">
        <v>3.74</v>
      </c>
      <c r="Q194" s="43">
        <v>0</v>
      </c>
      <c r="R194" s="43">
        <v>34.18</v>
      </c>
      <c r="S194" s="43">
        <v>2.15</v>
      </c>
      <c r="T194" s="16">
        <f t="shared" si="73"/>
        <v>0</v>
      </c>
      <c r="U194">
        <v>7</v>
      </c>
      <c r="V194">
        <v>0</v>
      </c>
      <c r="W194">
        <v>1</v>
      </c>
      <c r="X194" s="43">
        <v>0</v>
      </c>
      <c r="Y194">
        <v>0</v>
      </c>
      <c r="Z194">
        <v>0</v>
      </c>
      <c r="AA194" s="43">
        <v>0</v>
      </c>
      <c r="AB194">
        <v>0</v>
      </c>
    </row>
    <row r="195" spans="1:28" ht="15" hidden="1" outlineLevel="1">
      <c r="A195" s="13" t="s">
        <v>61</v>
      </c>
      <c r="B195" s="14">
        <v>45209</v>
      </c>
      <c r="C195" s="15">
        <v>0</v>
      </c>
      <c r="D195" s="13">
        <v>744</v>
      </c>
      <c r="E195" s="13">
        <v>122</v>
      </c>
      <c r="F195" s="43">
        <v>0</v>
      </c>
      <c r="G195" s="43">
        <v>0</v>
      </c>
      <c r="H195" s="43">
        <v>0</v>
      </c>
      <c r="I195" s="16">
        <f t="shared" si="74"/>
        <v>0</v>
      </c>
      <c r="J195" s="43">
        <v>0</v>
      </c>
      <c r="K195" s="43">
        <v>744</v>
      </c>
      <c r="L195" s="43">
        <v>0</v>
      </c>
      <c r="M195" s="43">
        <v>0</v>
      </c>
      <c r="N195" s="43">
        <v>744</v>
      </c>
      <c r="O195" s="16">
        <f t="shared" si="72"/>
        <v>0</v>
      </c>
      <c r="P195" s="43">
        <v>0</v>
      </c>
      <c r="Q195" s="43">
        <v>0</v>
      </c>
      <c r="R195" s="43">
        <v>0</v>
      </c>
      <c r="S195" s="43">
        <v>0</v>
      </c>
      <c r="T195" s="16">
        <f t="shared" si="73"/>
        <v>0</v>
      </c>
      <c r="U195">
        <v>0</v>
      </c>
      <c r="V195">
        <v>0</v>
      </c>
      <c r="W195">
        <v>1</v>
      </c>
      <c r="X195" s="43">
        <v>0</v>
      </c>
      <c r="Y195">
        <v>0</v>
      </c>
      <c r="Z195">
        <v>0</v>
      </c>
      <c r="AA195" s="43">
        <v>0</v>
      </c>
      <c r="AB195">
        <v>0</v>
      </c>
    </row>
    <row r="196" spans="1:28" ht="15" hidden="1" outlineLevel="1">
      <c r="A196" s="13" t="s">
        <v>61</v>
      </c>
      <c r="B196" s="14">
        <v>45241</v>
      </c>
      <c r="C196" s="15">
        <v>0</v>
      </c>
      <c r="D196" s="13">
        <v>720</v>
      </c>
      <c r="E196" s="13">
        <v>122</v>
      </c>
      <c r="F196" s="43">
        <v>0</v>
      </c>
      <c r="G196" s="43">
        <v>0</v>
      </c>
      <c r="H196" s="43">
        <v>0</v>
      </c>
      <c r="I196" s="16">
        <f t="shared" si="74"/>
        <v>0</v>
      </c>
      <c r="J196" s="43">
        <v>0</v>
      </c>
      <c r="K196" s="43">
        <v>720</v>
      </c>
      <c r="L196" s="43">
        <v>0</v>
      </c>
      <c r="M196" s="43">
        <v>0</v>
      </c>
      <c r="N196" s="43">
        <v>720</v>
      </c>
      <c r="O196" s="16">
        <f t="shared" si="72"/>
        <v>0</v>
      </c>
      <c r="P196" s="43">
        <v>0</v>
      </c>
      <c r="Q196" s="43">
        <v>0</v>
      </c>
      <c r="R196" s="43">
        <v>0</v>
      </c>
      <c r="S196" s="43">
        <v>0</v>
      </c>
      <c r="T196" s="16">
        <f t="shared" si="73"/>
        <v>0</v>
      </c>
      <c r="U196">
        <v>0</v>
      </c>
      <c r="V196">
        <v>0</v>
      </c>
      <c r="W196">
        <v>1</v>
      </c>
      <c r="X196" s="43">
        <v>0</v>
      </c>
      <c r="Y196">
        <v>0</v>
      </c>
      <c r="Z196">
        <v>0</v>
      </c>
      <c r="AA196" s="43">
        <v>0</v>
      </c>
      <c r="AB196">
        <v>0</v>
      </c>
    </row>
    <row r="197" spans="1:28" ht="15" hidden="1" outlineLevel="1">
      <c r="A197" s="13" t="s">
        <v>61</v>
      </c>
      <c r="B197" s="14">
        <v>45272</v>
      </c>
      <c r="C197" s="15">
        <v>17426.4</v>
      </c>
      <c r="D197" s="13">
        <v>744</v>
      </c>
      <c r="E197" s="13">
        <v>122</v>
      </c>
      <c r="F197" s="43">
        <v>253.72</v>
      </c>
      <c r="G197" s="43">
        <v>479.65</v>
      </c>
      <c r="H197" s="43">
        <v>733.37</v>
      </c>
      <c r="I197" s="16">
        <f t="shared" si="74"/>
        <v>89471.14</v>
      </c>
      <c r="J197" s="43">
        <v>0</v>
      </c>
      <c r="K197" s="43">
        <v>10.63</v>
      </c>
      <c r="L197" s="43">
        <v>0</v>
      </c>
      <c r="M197" s="43">
        <v>0</v>
      </c>
      <c r="N197" s="43">
        <v>10.63</v>
      </c>
      <c r="O197" s="16">
        <f t="shared" si="72"/>
        <v>0</v>
      </c>
      <c r="P197" s="43">
        <v>34.1</v>
      </c>
      <c r="Q197" s="43">
        <v>0</v>
      </c>
      <c r="R197" s="43">
        <v>98.57</v>
      </c>
      <c r="S197" s="43">
        <v>19.2</v>
      </c>
      <c r="T197" s="16">
        <f t="shared" si="73"/>
        <v>0</v>
      </c>
      <c r="U197">
        <v>21</v>
      </c>
      <c r="V197">
        <v>0</v>
      </c>
      <c r="W197">
        <v>1</v>
      </c>
      <c r="X197" s="43">
        <v>0</v>
      </c>
      <c r="Y197">
        <v>0</v>
      </c>
      <c r="Z197">
        <v>0</v>
      </c>
      <c r="AA197" s="43">
        <v>0</v>
      </c>
      <c r="AB197">
        <v>0</v>
      </c>
    </row>
    <row r="198" spans="1:28" s="1" customFormat="1" ht="15" collapsed="1">
      <c r="A198" s="1" t="s">
        <v>61</v>
      </c>
      <c r="B198" s="4" t="s">
        <v>45</v>
      </c>
      <c r="C198" s="5">
        <f>SUM(C186:C197)</f>
        <v>213001.1</v>
      </c>
      <c r="D198" s="1">
        <f>SUM(D186:D197)</f>
        <v>8784</v>
      </c>
      <c r="E198" s="2">
        <f>AVERAGE(E186:E197)</f>
        <v>122</v>
      </c>
      <c r="F198" s="3">
        <f aca="true" t="shared" si="75" ref="F198:O198">SUM(F186:F197)</f>
        <v>2902.2299999999996</v>
      </c>
      <c r="G198" s="3">
        <f t="shared" si="75"/>
        <v>3928.42</v>
      </c>
      <c r="H198" s="3">
        <f t="shared" si="75"/>
        <v>6830.65</v>
      </c>
      <c r="I198" s="3">
        <f>SUM(I186:I197)</f>
        <v>833339.3</v>
      </c>
      <c r="J198" s="3">
        <f t="shared" si="75"/>
        <v>0.55</v>
      </c>
      <c r="K198" s="3">
        <f t="shared" si="75"/>
        <v>1948.5500000000002</v>
      </c>
      <c r="L198" s="3">
        <f t="shared" si="75"/>
        <v>0.25</v>
      </c>
      <c r="M198" s="3">
        <f t="shared" si="75"/>
        <v>4</v>
      </c>
      <c r="N198" s="3">
        <f t="shared" si="75"/>
        <v>1953.3500000000001</v>
      </c>
      <c r="O198" s="3">
        <f t="shared" si="75"/>
        <v>4.55</v>
      </c>
      <c r="P198" s="3">
        <f>AVERAGE(P186:P197)</f>
        <v>32.78666666666667</v>
      </c>
      <c r="Q198" s="3">
        <f>AVERAGE(Q186:Q197)</f>
        <v>0.005833333333333334</v>
      </c>
      <c r="R198" s="3">
        <f>AVERAGE(R186:R197)</f>
        <v>77.67416666666666</v>
      </c>
      <c r="S198" s="3">
        <f>AVERAGE(S186:S197)</f>
        <v>19.723333333333333</v>
      </c>
      <c r="T198" s="3">
        <f>AVERAGE(T186:T197)</f>
        <v>0.0005245669056152927</v>
      </c>
      <c r="U198" s="1">
        <f aca="true" t="shared" si="76" ref="U198:AB198">SUM(U186:U197)</f>
        <v>272</v>
      </c>
      <c r="V198" s="1">
        <f t="shared" si="76"/>
        <v>1</v>
      </c>
      <c r="W198" s="1">
        <f t="shared" si="76"/>
        <v>4</v>
      </c>
      <c r="X198" s="3">
        <f t="shared" si="76"/>
        <v>0</v>
      </c>
      <c r="Y198" s="1">
        <f t="shared" si="76"/>
        <v>0</v>
      </c>
      <c r="Z198" s="1">
        <f t="shared" si="76"/>
        <v>1</v>
      </c>
      <c r="AA198" s="3">
        <f t="shared" si="76"/>
        <v>0.25</v>
      </c>
      <c r="AB198" s="1">
        <f t="shared" si="76"/>
        <v>1</v>
      </c>
    </row>
    <row r="199" spans="1:28" ht="15" hidden="1" outlineLevel="1">
      <c r="A199" s="13" t="s">
        <v>62</v>
      </c>
      <c r="B199" s="14">
        <v>45292</v>
      </c>
      <c r="C199" s="15">
        <v>45547</v>
      </c>
      <c r="D199" s="13">
        <v>744</v>
      </c>
      <c r="E199" s="13">
        <v>122</v>
      </c>
      <c r="F199" s="43">
        <v>650.01</v>
      </c>
      <c r="G199" s="43">
        <v>93.67</v>
      </c>
      <c r="H199" s="43">
        <v>743.68</v>
      </c>
      <c r="I199" s="16">
        <f>E199*H199</f>
        <v>90728.95999999999</v>
      </c>
      <c r="J199" s="43">
        <v>0</v>
      </c>
      <c r="K199" s="43">
        <v>0</v>
      </c>
      <c r="L199" s="43">
        <v>0</v>
      </c>
      <c r="M199" s="43">
        <v>0.32</v>
      </c>
      <c r="N199" s="43">
        <v>0.32</v>
      </c>
      <c r="O199" s="16">
        <f aca="true" t="shared" si="77" ref="O199:O210">(J199+M199)</f>
        <v>0.32</v>
      </c>
      <c r="P199" s="43">
        <v>87.37</v>
      </c>
      <c r="Q199" s="43">
        <v>0</v>
      </c>
      <c r="R199" s="43">
        <v>99.96</v>
      </c>
      <c r="S199" s="43">
        <v>50.18</v>
      </c>
      <c r="T199" s="16">
        <f>((J199+M199)/D199)*100%</f>
        <v>0.00043010752688172043</v>
      </c>
      <c r="U199">
        <v>26</v>
      </c>
      <c r="V199">
        <v>0</v>
      </c>
      <c r="W199">
        <v>0</v>
      </c>
      <c r="X199" s="43">
        <v>0</v>
      </c>
      <c r="Y199">
        <v>0</v>
      </c>
      <c r="Z199">
        <v>1</v>
      </c>
      <c r="AA199" s="43">
        <v>0</v>
      </c>
      <c r="AB199">
        <v>0</v>
      </c>
    </row>
    <row r="200" spans="1:28" ht="15" hidden="1" outlineLevel="1">
      <c r="A200" s="13" t="s">
        <v>62</v>
      </c>
      <c r="B200" s="14">
        <v>45324</v>
      </c>
      <c r="C200" s="15">
        <v>36230.7</v>
      </c>
      <c r="D200" s="13">
        <v>696</v>
      </c>
      <c r="E200" s="13">
        <v>122</v>
      </c>
      <c r="F200" s="43">
        <v>516.78</v>
      </c>
      <c r="G200" s="43">
        <v>179.22</v>
      </c>
      <c r="H200" s="43">
        <v>696</v>
      </c>
      <c r="I200" s="16">
        <f>E200*H200</f>
        <v>84912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16">
        <f t="shared" si="77"/>
        <v>0</v>
      </c>
      <c r="P200" s="43">
        <v>74.25</v>
      </c>
      <c r="Q200" s="43">
        <v>0</v>
      </c>
      <c r="R200" s="43">
        <v>100</v>
      </c>
      <c r="S200" s="43">
        <v>42.67</v>
      </c>
      <c r="T200" s="16">
        <f>((J200+M200)/D200)*100%</f>
        <v>0</v>
      </c>
      <c r="U200">
        <v>16</v>
      </c>
      <c r="V200">
        <v>0</v>
      </c>
      <c r="W200">
        <v>0</v>
      </c>
      <c r="X200" s="43">
        <v>0</v>
      </c>
      <c r="Y200">
        <v>0</v>
      </c>
      <c r="Z200">
        <v>0</v>
      </c>
      <c r="AA200" s="43">
        <v>0</v>
      </c>
      <c r="AB200">
        <v>0</v>
      </c>
    </row>
    <row r="201" spans="1:28" ht="15" hidden="1" outlineLevel="1">
      <c r="A201" s="13" t="s">
        <v>62</v>
      </c>
      <c r="B201" s="14">
        <v>45354</v>
      </c>
      <c r="C201" s="49">
        <v>51907</v>
      </c>
      <c r="D201">
        <v>744</v>
      </c>
      <c r="E201">
        <v>122</v>
      </c>
      <c r="F201" s="43">
        <v>713.68</v>
      </c>
      <c r="G201" s="43">
        <v>30.32</v>
      </c>
      <c r="H201" s="43">
        <v>744</v>
      </c>
      <c r="I201" s="16">
        <f>E201*H201</f>
        <v>90768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16">
        <f t="shared" si="77"/>
        <v>0</v>
      </c>
      <c r="P201" s="43">
        <v>95.92</v>
      </c>
      <c r="Q201" s="43">
        <v>0</v>
      </c>
      <c r="R201" s="43">
        <v>100</v>
      </c>
      <c r="S201" s="43">
        <v>57.19</v>
      </c>
      <c r="T201" s="16">
        <f>((J201+M201)/D201)*100%</f>
        <v>0</v>
      </c>
      <c r="U201">
        <v>10</v>
      </c>
      <c r="V201">
        <v>0</v>
      </c>
      <c r="W201">
        <v>0</v>
      </c>
      <c r="X201" s="43">
        <v>0</v>
      </c>
      <c r="Y201">
        <v>0</v>
      </c>
      <c r="Z201">
        <v>0</v>
      </c>
      <c r="AA201" s="43">
        <v>0</v>
      </c>
      <c r="AB201">
        <v>0</v>
      </c>
    </row>
    <row r="202" spans="1:28" ht="15" hidden="1" outlineLevel="1">
      <c r="A202" s="13" t="s">
        <v>62</v>
      </c>
      <c r="B202" s="14">
        <v>45020</v>
      </c>
      <c r="C202" s="15">
        <v>30035.8</v>
      </c>
      <c r="D202" s="13">
        <v>720</v>
      </c>
      <c r="E202" s="13">
        <v>122</v>
      </c>
      <c r="F202" s="43">
        <v>439.88</v>
      </c>
      <c r="G202" s="43">
        <v>280.12</v>
      </c>
      <c r="H202" s="43">
        <v>720</v>
      </c>
      <c r="I202" s="16">
        <f aca="true" t="shared" si="78" ref="I202:I210">E202*H202</f>
        <v>87840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16">
        <f t="shared" si="77"/>
        <v>0</v>
      </c>
      <c r="P202" s="43">
        <v>61.09</v>
      </c>
      <c r="Q202" s="43">
        <v>0</v>
      </c>
      <c r="R202" s="43">
        <v>100</v>
      </c>
      <c r="S202" s="43">
        <v>34.19</v>
      </c>
      <c r="T202" s="16">
        <f aca="true" t="shared" si="79" ref="T202:T210">((J202+M202)/D202)*100%</f>
        <v>0</v>
      </c>
      <c r="U202">
        <v>25</v>
      </c>
      <c r="V202">
        <v>0</v>
      </c>
      <c r="W202">
        <v>0</v>
      </c>
      <c r="X202" s="43">
        <v>0</v>
      </c>
      <c r="Y202">
        <v>0</v>
      </c>
      <c r="Z202">
        <v>0</v>
      </c>
      <c r="AA202" s="43">
        <v>0</v>
      </c>
      <c r="AB202">
        <v>0</v>
      </c>
    </row>
    <row r="203" spans="1:28" ht="15" hidden="1" outlineLevel="1">
      <c r="A203" s="13" t="s">
        <v>62</v>
      </c>
      <c r="B203" s="14">
        <v>45051</v>
      </c>
      <c r="C203" s="15">
        <v>56007.8</v>
      </c>
      <c r="D203" s="13">
        <v>744</v>
      </c>
      <c r="E203" s="13">
        <v>122</v>
      </c>
      <c r="F203" s="43">
        <v>731.62</v>
      </c>
      <c r="G203" s="43">
        <v>12.38</v>
      </c>
      <c r="H203" s="43">
        <v>744</v>
      </c>
      <c r="I203" s="16">
        <f t="shared" si="78"/>
        <v>90768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16">
        <f t="shared" si="77"/>
        <v>0</v>
      </c>
      <c r="P203" s="43">
        <v>98.34</v>
      </c>
      <c r="Q203" s="43">
        <v>0</v>
      </c>
      <c r="R203" s="43">
        <v>100</v>
      </c>
      <c r="S203" s="43">
        <v>61.7</v>
      </c>
      <c r="T203" s="16">
        <f t="shared" si="79"/>
        <v>0</v>
      </c>
      <c r="U203">
        <v>11</v>
      </c>
      <c r="V203">
        <v>0</v>
      </c>
      <c r="W203">
        <v>0</v>
      </c>
      <c r="X203" s="43">
        <v>0</v>
      </c>
      <c r="Y203">
        <v>0</v>
      </c>
      <c r="Z203">
        <v>0</v>
      </c>
      <c r="AA203" s="43">
        <v>0</v>
      </c>
      <c r="AB203">
        <v>0</v>
      </c>
    </row>
    <row r="204" spans="1:28" ht="15" hidden="1" outlineLevel="1">
      <c r="A204" s="13" t="s">
        <v>62</v>
      </c>
      <c r="B204" s="14">
        <v>45083</v>
      </c>
      <c r="C204" s="15">
        <v>43494.7</v>
      </c>
      <c r="D204" s="13">
        <v>720</v>
      </c>
      <c r="E204" s="13">
        <v>122</v>
      </c>
      <c r="F204" s="43">
        <v>594.45</v>
      </c>
      <c r="G204" s="43">
        <v>125.55</v>
      </c>
      <c r="H204" s="43">
        <v>720</v>
      </c>
      <c r="I204" s="16">
        <f t="shared" si="78"/>
        <v>87840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16">
        <f t="shared" si="77"/>
        <v>0</v>
      </c>
      <c r="P204" s="43">
        <v>82.56</v>
      </c>
      <c r="Q204" s="43">
        <v>0</v>
      </c>
      <c r="R204" s="43">
        <v>100</v>
      </c>
      <c r="S204" s="43">
        <v>49.52</v>
      </c>
      <c r="T204" s="16">
        <f t="shared" si="79"/>
        <v>0</v>
      </c>
      <c r="U204">
        <v>52</v>
      </c>
      <c r="V204">
        <v>0</v>
      </c>
      <c r="W204">
        <v>0</v>
      </c>
      <c r="X204" s="43">
        <v>0</v>
      </c>
      <c r="Y204">
        <v>0</v>
      </c>
      <c r="Z204">
        <v>0</v>
      </c>
      <c r="AA204" s="43">
        <v>0</v>
      </c>
      <c r="AB204">
        <v>0</v>
      </c>
    </row>
    <row r="205" spans="1:28" ht="15" hidden="1" outlineLevel="1">
      <c r="A205" s="13" t="s">
        <v>62</v>
      </c>
      <c r="B205" s="14">
        <v>45114</v>
      </c>
      <c r="C205" s="15">
        <v>44156.9</v>
      </c>
      <c r="D205" s="13">
        <v>744</v>
      </c>
      <c r="E205" s="13">
        <v>122</v>
      </c>
      <c r="F205" s="43">
        <v>605.58</v>
      </c>
      <c r="G205" s="43">
        <v>138.42</v>
      </c>
      <c r="H205" s="43">
        <v>744</v>
      </c>
      <c r="I205" s="16">
        <f t="shared" si="78"/>
        <v>90768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16">
        <f t="shared" si="77"/>
        <v>0</v>
      </c>
      <c r="P205" s="43">
        <v>81.4</v>
      </c>
      <c r="Q205" s="43">
        <v>0</v>
      </c>
      <c r="R205" s="43">
        <v>100</v>
      </c>
      <c r="S205" s="43">
        <v>48.65</v>
      </c>
      <c r="T205" s="16">
        <f t="shared" si="79"/>
        <v>0</v>
      </c>
      <c r="U205">
        <v>54</v>
      </c>
      <c r="V205">
        <v>0</v>
      </c>
      <c r="W205">
        <v>0</v>
      </c>
      <c r="X205" s="43">
        <v>0</v>
      </c>
      <c r="Y205">
        <v>0</v>
      </c>
      <c r="Z205">
        <v>0</v>
      </c>
      <c r="AA205" s="43">
        <v>0</v>
      </c>
      <c r="AB205">
        <v>0</v>
      </c>
    </row>
    <row r="206" spans="1:28" ht="15" hidden="1" outlineLevel="1">
      <c r="A206" s="13" t="s">
        <v>62</v>
      </c>
      <c r="B206" s="14">
        <v>45146</v>
      </c>
      <c r="C206" s="15">
        <v>48734.1</v>
      </c>
      <c r="D206" s="13">
        <v>744</v>
      </c>
      <c r="E206" s="13">
        <v>122</v>
      </c>
      <c r="F206" s="43">
        <v>667.55</v>
      </c>
      <c r="G206" s="43">
        <v>76.45</v>
      </c>
      <c r="H206" s="43">
        <v>744</v>
      </c>
      <c r="I206" s="16">
        <f t="shared" si="78"/>
        <v>90768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16">
        <f t="shared" si="77"/>
        <v>0</v>
      </c>
      <c r="P206" s="43">
        <v>89.72</v>
      </c>
      <c r="Q206" s="43">
        <v>0</v>
      </c>
      <c r="R206" s="43">
        <v>100</v>
      </c>
      <c r="S206" s="43">
        <v>53.69</v>
      </c>
      <c r="T206" s="16">
        <f t="shared" si="79"/>
        <v>0</v>
      </c>
      <c r="U206">
        <v>21</v>
      </c>
      <c r="V206">
        <v>0</v>
      </c>
      <c r="W206">
        <v>0</v>
      </c>
      <c r="X206" s="43">
        <v>0</v>
      </c>
      <c r="Y206">
        <v>0</v>
      </c>
      <c r="Z206">
        <v>0</v>
      </c>
      <c r="AA206" s="43">
        <v>0</v>
      </c>
      <c r="AB206">
        <v>0</v>
      </c>
    </row>
    <row r="207" spans="1:28" ht="15" hidden="1" outlineLevel="1">
      <c r="A207" s="13" t="s">
        <v>62</v>
      </c>
      <c r="B207" s="14">
        <v>45178</v>
      </c>
      <c r="C207" s="15">
        <v>42234.2</v>
      </c>
      <c r="D207" s="13">
        <v>720</v>
      </c>
      <c r="E207" s="13">
        <v>122</v>
      </c>
      <c r="F207" s="43">
        <v>600.95</v>
      </c>
      <c r="G207" s="43">
        <v>80.6</v>
      </c>
      <c r="H207" s="43">
        <v>681.55</v>
      </c>
      <c r="I207" s="16">
        <f t="shared" si="78"/>
        <v>83149.09999999999</v>
      </c>
      <c r="J207" s="43">
        <v>0</v>
      </c>
      <c r="K207" s="43">
        <v>38.45</v>
      </c>
      <c r="L207" s="43">
        <v>0</v>
      </c>
      <c r="M207" s="43">
        <v>0</v>
      </c>
      <c r="N207" s="43">
        <v>38.45</v>
      </c>
      <c r="O207" s="16">
        <f t="shared" si="77"/>
        <v>0</v>
      </c>
      <c r="P207" s="43">
        <v>83.47</v>
      </c>
      <c r="Q207" s="43">
        <v>0</v>
      </c>
      <c r="R207" s="43">
        <v>94.66</v>
      </c>
      <c r="S207" s="43">
        <v>48.08</v>
      </c>
      <c r="T207" s="16">
        <f t="shared" si="79"/>
        <v>0</v>
      </c>
      <c r="U207">
        <v>22</v>
      </c>
      <c r="V207">
        <v>0</v>
      </c>
      <c r="W207">
        <v>2</v>
      </c>
      <c r="X207" s="43">
        <v>0</v>
      </c>
      <c r="Y207">
        <v>0</v>
      </c>
      <c r="Z207">
        <v>0</v>
      </c>
      <c r="AA207" s="43">
        <v>0</v>
      </c>
      <c r="AB207">
        <v>0</v>
      </c>
    </row>
    <row r="208" spans="1:28" ht="15" hidden="1" outlineLevel="1">
      <c r="A208" s="13" t="s">
        <v>62</v>
      </c>
      <c r="B208" s="14">
        <v>45209</v>
      </c>
      <c r="C208" s="15">
        <v>48473.4</v>
      </c>
      <c r="D208" s="13">
        <v>744</v>
      </c>
      <c r="E208" s="13">
        <v>122</v>
      </c>
      <c r="F208" s="43">
        <v>687.15</v>
      </c>
      <c r="G208" s="43">
        <v>56.85</v>
      </c>
      <c r="H208" s="43">
        <v>744</v>
      </c>
      <c r="I208" s="16">
        <f t="shared" si="78"/>
        <v>90768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16">
        <f t="shared" si="77"/>
        <v>0</v>
      </c>
      <c r="P208" s="43">
        <v>92.36</v>
      </c>
      <c r="Q208" s="43">
        <v>0</v>
      </c>
      <c r="R208" s="43">
        <v>100</v>
      </c>
      <c r="S208" s="43">
        <v>53.4</v>
      </c>
      <c r="T208" s="16">
        <f t="shared" si="79"/>
        <v>0</v>
      </c>
      <c r="U208">
        <v>18</v>
      </c>
      <c r="V208">
        <v>0</v>
      </c>
      <c r="W208">
        <v>0</v>
      </c>
      <c r="X208" s="43">
        <v>0</v>
      </c>
      <c r="Y208">
        <v>0</v>
      </c>
      <c r="Z208">
        <v>0</v>
      </c>
      <c r="AA208" s="43">
        <v>0</v>
      </c>
      <c r="AB208">
        <v>0</v>
      </c>
    </row>
    <row r="209" spans="1:28" ht="15" hidden="1" outlineLevel="1">
      <c r="A209" s="13" t="s">
        <v>62</v>
      </c>
      <c r="B209" s="14">
        <v>45241</v>
      </c>
      <c r="C209" s="15">
        <v>50876.2</v>
      </c>
      <c r="D209" s="13">
        <v>720</v>
      </c>
      <c r="E209" s="13">
        <v>122</v>
      </c>
      <c r="F209" s="43">
        <v>695.48</v>
      </c>
      <c r="G209" s="43">
        <v>24.52</v>
      </c>
      <c r="H209" s="43">
        <v>720</v>
      </c>
      <c r="I209" s="16">
        <f t="shared" si="78"/>
        <v>87840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16">
        <f t="shared" si="77"/>
        <v>0</v>
      </c>
      <c r="P209" s="43">
        <v>96.59</v>
      </c>
      <c r="Q209" s="43">
        <v>0</v>
      </c>
      <c r="R209" s="43">
        <v>100</v>
      </c>
      <c r="S209" s="43">
        <v>57.92</v>
      </c>
      <c r="T209" s="16">
        <f t="shared" si="79"/>
        <v>0</v>
      </c>
      <c r="U209">
        <v>8</v>
      </c>
      <c r="V209">
        <v>0</v>
      </c>
      <c r="W209">
        <v>0</v>
      </c>
      <c r="X209" s="43">
        <v>0</v>
      </c>
      <c r="Y209">
        <v>0</v>
      </c>
      <c r="Z209">
        <v>0</v>
      </c>
      <c r="AA209" s="43">
        <v>0</v>
      </c>
      <c r="AB209">
        <v>0</v>
      </c>
    </row>
    <row r="210" spans="1:28" ht="15" hidden="1" outlineLevel="1">
      <c r="A210" s="13" t="s">
        <v>62</v>
      </c>
      <c r="B210" s="14">
        <v>45272</v>
      </c>
      <c r="C210" s="15">
        <v>47801</v>
      </c>
      <c r="D210" s="13">
        <v>744</v>
      </c>
      <c r="E210" s="13">
        <v>122</v>
      </c>
      <c r="F210" s="43">
        <v>690.15</v>
      </c>
      <c r="G210" s="43">
        <v>53.85</v>
      </c>
      <c r="H210" s="43">
        <v>744</v>
      </c>
      <c r="I210" s="16">
        <f t="shared" si="78"/>
        <v>90768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16">
        <f t="shared" si="77"/>
        <v>0</v>
      </c>
      <c r="P210" s="43">
        <v>92.76</v>
      </c>
      <c r="Q210" s="43">
        <v>0</v>
      </c>
      <c r="R210" s="43">
        <v>100</v>
      </c>
      <c r="S210" s="43">
        <v>52.66</v>
      </c>
      <c r="T210" s="16">
        <f t="shared" si="79"/>
        <v>0</v>
      </c>
      <c r="U210">
        <v>12</v>
      </c>
      <c r="V210">
        <v>0</v>
      </c>
      <c r="W210">
        <v>0</v>
      </c>
      <c r="X210" s="43">
        <v>0</v>
      </c>
      <c r="Y210">
        <v>0</v>
      </c>
      <c r="Z210">
        <v>0</v>
      </c>
      <c r="AA210" s="43">
        <v>0</v>
      </c>
      <c r="AB210">
        <v>0</v>
      </c>
    </row>
    <row r="211" spans="1:28" s="1" customFormat="1" ht="15" collapsed="1">
      <c r="A211" s="1" t="s">
        <v>62</v>
      </c>
      <c r="B211" s="4" t="s">
        <v>45</v>
      </c>
      <c r="C211" s="5">
        <f>SUM(C199:C210)</f>
        <v>545498.8</v>
      </c>
      <c r="D211" s="1">
        <f>SUM(D199:D210)</f>
        <v>8784</v>
      </c>
      <c r="E211" s="2">
        <f>AVERAGE(E199:E210)</f>
        <v>122</v>
      </c>
      <c r="F211" s="3">
        <f aca="true" t="shared" si="80" ref="F211:O211">SUM(F199:F210)</f>
        <v>7593.279999999999</v>
      </c>
      <c r="G211" s="3">
        <f t="shared" si="80"/>
        <v>1151.9499999999998</v>
      </c>
      <c r="H211" s="3">
        <f t="shared" si="80"/>
        <v>8745.23</v>
      </c>
      <c r="I211" s="3">
        <f>SUM(I199:I210)</f>
        <v>1066918.06</v>
      </c>
      <c r="J211" s="3">
        <f t="shared" si="80"/>
        <v>0</v>
      </c>
      <c r="K211" s="3">
        <f t="shared" si="80"/>
        <v>38.45</v>
      </c>
      <c r="L211" s="3">
        <f t="shared" si="80"/>
        <v>0</v>
      </c>
      <c r="M211" s="3">
        <f t="shared" si="80"/>
        <v>0.32</v>
      </c>
      <c r="N211" s="3">
        <f t="shared" si="80"/>
        <v>38.77</v>
      </c>
      <c r="O211" s="3">
        <f t="shared" si="80"/>
        <v>0.32</v>
      </c>
      <c r="P211" s="3">
        <f>AVERAGE(P199:P210)</f>
        <v>86.31916666666667</v>
      </c>
      <c r="Q211" s="3">
        <f>AVERAGE(Q199:Q210)</f>
        <v>0</v>
      </c>
      <c r="R211" s="3">
        <f>AVERAGE(R199:R210)</f>
        <v>99.55166666666666</v>
      </c>
      <c r="S211" s="3">
        <f>AVERAGE(S199:S210)</f>
        <v>50.820833333333326</v>
      </c>
      <c r="T211" s="3">
        <f>AVERAGE(T199:T210)</f>
        <v>3.5842293906810036E-05</v>
      </c>
      <c r="U211" s="1">
        <f aca="true" t="shared" si="81" ref="U211:AB211">SUM(U199:U210)</f>
        <v>275</v>
      </c>
      <c r="V211" s="1">
        <f t="shared" si="81"/>
        <v>0</v>
      </c>
      <c r="W211" s="1">
        <f t="shared" si="81"/>
        <v>2</v>
      </c>
      <c r="X211" s="3">
        <f t="shared" si="81"/>
        <v>0</v>
      </c>
      <c r="Y211" s="1">
        <f t="shared" si="81"/>
        <v>0</v>
      </c>
      <c r="Z211" s="1">
        <f t="shared" si="81"/>
        <v>1</v>
      </c>
      <c r="AA211" s="3">
        <f t="shared" si="81"/>
        <v>0</v>
      </c>
      <c r="AB211" s="1">
        <f t="shared" si="81"/>
        <v>0</v>
      </c>
    </row>
    <row r="212" spans="1:28" ht="15" hidden="1" outlineLevel="1">
      <c r="A212" s="13" t="s">
        <v>63</v>
      </c>
      <c r="B212" s="14">
        <v>45292</v>
      </c>
      <c r="C212" s="15">
        <v>34700.4</v>
      </c>
      <c r="D212" s="13">
        <v>744</v>
      </c>
      <c r="E212" s="13">
        <v>122</v>
      </c>
      <c r="F212" s="43">
        <v>485.13</v>
      </c>
      <c r="G212" s="43">
        <v>248.72</v>
      </c>
      <c r="H212" s="43">
        <v>733.85</v>
      </c>
      <c r="I212" s="16">
        <f>E212*H212</f>
        <v>89529.7</v>
      </c>
      <c r="J212" s="43">
        <v>0</v>
      </c>
      <c r="K212" s="43">
        <v>10</v>
      </c>
      <c r="L212" s="43">
        <v>0.15</v>
      </c>
      <c r="M212" s="43">
        <v>0</v>
      </c>
      <c r="N212" s="43">
        <v>10.15</v>
      </c>
      <c r="O212" s="16">
        <f aca="true" t="shared" si="82" ref="O212:O223">(J212+M212)</f>
        <v>0</v>
      </c>
      <c r="P212" s="43">
        <v>65.21</v>
      </c>
      <c r="Q212" s="43">
        <v>0</v>
      </c>
      <c r="R212" s="43">
        <v>98.64</v>
      </c>
      <c r="S212" s="43">
        <v>38.23</v>
      </c>
      <c r="T212" s="16">
        <f aca="true" t="shared" si="83" ref="T212:T236">((J212+M212)/D212)*100%</f>
        <v>0</v>
      </c>
      <c r="U212">
        <v>48</v>
      </c>
      <c r="V212">
        <v>0</v>
      </c>
      <c r="W212">
        <v>1</v>
      </c>
      <c r="X212" s="43">
        <v>0.15</v>
      </c>
      <c r="Y212">
        <v>1</v>
      </c>
      <c r="Z212">
        <v>0</v>
      </c>
      <c r="AA212" s="43">
        <v>0</v>
      </c>
      <c r="AB212">
        <v>0</v>
      </c>
    </row>
    <row r="213" spans="1:28" ht="15" hidden="1" outlineLevel="1">
      <c r="A213" s="13" t="s">
        <v>63</v>
      </c>
      <c r="B213" s="14">
        <v>45324</v>
      </c>
      <c r="C213" s="15">
        <v>33453.3</v>
      </c>
      <c r="D213" s="13">
        <v>696</v>
      </c>
      <c r="E213" s="13">
        <v>122</v>
      </c>
      <c r="F213" s="43">
        <v>472.88</v>
      </c>
      <c r="G213" s="43">
        <v>223.12</v>
      </c>
      <c r="H213" s="43">
        <v>696</v>
      </c>
      <c r="I213" s="16">
        <f>E213*H213</f>
        <v>84912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16">
        <f t="shared" si="82"/>
        <v>0</v>
      </c>
      <c r="P213" s="43">
        <v>67.94</v>
      </c>
      <c r="Q213" s="43">
        <v>0</v>
      </c>
      <c r="R213" s="43">
        <v>100</v>
      </c>
      <c r="S213" s="43">
        <v>39.4</v>
      </c>
      <c r="T213" s="16">
        <f t="shared" si="83"/>
        <v>0</v>
      </c>
      <c r="U213">
        <v>39</v>
      </c>
      <c r="V213">
        <v>0</v>
      </c>
      <c r="W213">
        <v>0</v>
      </c>
      <c r="X213" s="43">
        <v>0</v>
      </c>
      <c r="Y213">
        <v>0</v>
      </c>
      <c r="Z213">
        <v>0</v>
      </c>
      <c r="AA213" s="43">
        <v>0</v>
      </c>
      <c r="AB213">
        <v>0</v>
      </c>
    </row>
    <row r="214" spans="1:28" ht="15" hidden="1" outlineLevel="1">
      <c r="A214" s="13" t="s">
        <v>63</v>
      </c>
      <c r="B214" s="14">
        <v>45354</v>
      </c>
      <c r="C214" s="49">
        <v>34903.1</v>
      </c>
      <c r="D214">
        <v>744</v>
      </c>
      <c r="E214">
        <v>122</v>
      </c>
      <c r="F214" s="43">
        <v>470.46</v>
      </c>
      <c r="G214" s="43">
        <v>265.92</v>
      </c>
      <c r="H214" s="43">
        <v>736.38</v>
      </c>
      <c r="I214" s="16">
        <f>E214*H214</f>
        <v>89838.36</v>
      </c>
      <c r="J214" s="43">
        <v>0</v>
      </c>
      <c r="K214" s="43">
        <v>7.62</v>
      </c>
      <c r="L214" s="43">
        <v>0</v>
      </c>
      <c r="M214" s="43">
        <v>0</v>
      </c>
      <c r="N214" s="43">
        <v>7.62</v>
      </c>
      <c r="O214" s="16">
        <f t="shared" si="82"/>
        <v>0</v>
      </c>
      <c r="P214" s="43">
        <v>63.23</v>
      </c>
      <c r="Q214" s="43">
        <v>0</v>
      </c>
      <c r="R214" s="43">
        <v>98.98</v>
      </c>
      <c r="S214" s="43">
        <v>38.45</v>
      </c>
      <c r="T214" s="16">
        <f t="shared" si="83"/>
        <v>0</v>
      </c>
      <c r="U214">
        <v>55</v>
      </c>
      <c r="V214">
        <v>0</v>
      </c>
      <c r="W214">
        <v>1</v>
      </c>
      <c r="X214" s="43">
        <v>0</v>
      </c>
      <c r="Y214">
        <v>0</v>
      </c>
      <c r="Z214">
        <v>0</v>
      </c>
      <c r="AA214" s="43">
        <v>0</v>
      </c>
      <c r="AB214">
        <v>0</v>
      </c>
    </row>
    <row r="215" spans="1:28" ht="15" hidden="1" outlineLevel="1">
      <c r="A215" s="13" t="s">
        <v>63</v>
      </c>
      <c r="B215" s="14">
        <v>45020</v>
      </c>
      <c r="C215" s="15">
        <v>18111.9</v>
      </c>
      <c r="D215" s="13">
        <v>720</v>
      </c>
      <c r="E215" s="13">
        <v>122</v>
      </c>
      <c r="F215" s="43">
        <v>253.5</v>
      </c>
      <c r="G215" s="43">
        <v>466.5</v>
      </c>
      <c r="H215" s="43">
        <v>720</v>
      </c>
      <c r="I215" s="16">
        <f aca="true" t="shared" si="84" ref="I215:I223">E215*H215</f>
        <v>87840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16">
        <f t="shared" si="82"/>
        <v>0</v>
      </c>
      <c r="P215" s="43">
        <v>35.21</v>
      </c>
      <c r="Q215" s="43">
        <v>0</v>
      </c>
      <c r="R215" s="43">
        <v>100</v>
      </c>
      <c r="S215" s="43">
        <v>20.62</v>
      </c>
      <c r="T215" s="16">
        <f t="shared" si="83"/>
        <v>0</v>
      </c>
      <c r="U215">
        <v>58</v>
      </c>
      <c r="V215">
        <v>0</v>
      </c>
      <c r="W215">
        <v>0</v>
      </c>
      <c r="X215" s="43">
        <v>0</v>
      </c>
      <c r="Y215">
        <v>0</v>
      </c>
      <c r="Z215">
        <v>0</v>
      </c>
      <c r="AA215" s="43">
        <v>0</v>
      </c>
      <c r="AB215">
        <v>0</v>
      </c>
    </row>
    <row r="216" spans="1:28" ht="15" hidden="1" outlineLevel="1">
      <c r="A216" s="13" t="s">
        <v>63</v>
      </c>
      <c r="B216" s="14">
        <v>45051</v>
      </c>
      <c r="C216" s="15">
        <v>56910.5</v>
      </c>
      <c r="D216" s="13">
        <v>744</v>
      </c>
      <c r="E216" s="13">
        <v>122</v>
      </c>
      <c r="F216" s="43">
        <v>737.78</v>
      </c>
      <c r="G216" s="43">
        <v>6.22</v>
      </c>
      <c r="H216" s="43">
        <v>744</v>
      </c>
      <c r="I216" s="16">
        <f t="shared" si="84"/>
        <v>90768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16">
        <f t="shared" si="82"/>
        <v>0</v>
      </c>
      <c r="P216" s="43">
        <v>99.16</v>
      </c>
      <c r="Q216" s="43">
        <v>0</v>
      </c>
      <c r="R216" s="43">
        <v>100</v>
      </c>
      <c r="S216" s="43">
        <v>62.7</v>
      </c>
      <c r="T216" s="16">
        <f t="shared" si="83"/>
        <v>0</v>
      </c>
      <c r="U216">
        <v>7</v>
      </c>
      <c r="V216">
        <v>0</v>
      </c>
      <c r="W216">
        <v>0</v>
      </c>
      <c r="X216" s="43">
        <v>0</v>
      </c>
      <c r="Y216">
        <v>0</v>
      </c>
      <c r="Z216">
        <v>0</v>
      </c>
      <c r="AA216" s="43">
        <v>0</v>
      </c>
      <c r="AB216">
        <v>0</v>
      </c>
    </row>
    <row r="217" spans="1:28" ht="15" hidden="1" outlineLevel="1">
      <c r="A217" s="13" t="s">
        <v>63</v>
      </c>
      <c r="B217" s="14">
        <v>45083</v>
      </c>
      <c r="C217" s="15">
        <v>49794.6</v>
      </c>
      <c r="D217" s="13">
        <v>720</v>
      </c>
      <c r="E217" s="13">
        <v>122</v>
      </c>
      <c r="F217" s="43">
        <v>670.35</v>
      </c>
      <c r="G217" s="43">
        <v>49.65</v>
      </c>
      <c r="H217" s="43">
        <v>720</v>
      </c>
      <c r="I217" s="16">
        <f t="shared" si="84"/>
        <v>87840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16">
        <f t="shared" si="82"/>
        <v>0</v>
      </c>
      <c r="P217" s="43">
        <v>93.1</v>
      </c>
      <c r="Q217" s="43">
        <v>0</v>
      </c>
      <c r="R217" s="43">
        <v>100</v>
      </c>
      <c r="S217" s="43">
        <v>56.69</v>
      </c>
      <c r="T217" s="16">
        <f t="shared" si="83"/>
        <v>0</v>
      </c>
      <c r="U217">
        <v>38</v>
      </c>
      <c r="V217">
        <v>0</v>
      </c>
      <c r="W217">
        <v>0</v>
      </c>
      <c r="X217" s="43">
        <v>0</v>
      </c>
      <c r="Y217">
        <v>0</v>
      </c>
      <c r="Z217">
        <v>0</v>
      </c>
      <c r="AA217" s="43">
        <v>0</v>
      </c>
      <c r="AB217">
        <v>0</v>
      </c>
    </row>
    <row r="218" spans="1:28" ht="15" hidden="1" outlineLevel="1">
      <c r="A218" s="13" t="s">
        <v>63</v>
      </c>
      <c r="B218" s="14">
        <v>45114</v>
      </c>
      <c r="C218" s="15">
        <v>50713.8</v>
      </c>
      <c r="D218" s="13">
        <v>744</v>
      </c>
      <c r="E218" s="13">
        <v>122</v>
      </c>
      <c r="F218" s="43">
        <v>684.98</v>
      </c>
      <c r="G218" s="43">
        <v>59.02</v>
      </c>
      <c r="H218" s="43">
        <v>744</v>
      </c>
      <c r="I218" s="16">
        <f t="shared" si="84"/>
        <v>90768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16">
        <f t="shared" si="82"/>
        <v>0</v>
      </c>
      <c r="P218" s="43">
        <v>92.07</v>
      </c>
      <c r="Q218" s="43">
        <v>0</v>
      </c>
      <c r="R218" s="43">
        <v>100</v>
      </c>
      <c r="S218" s="43">
        <v>55.87</v>
      </c>
      <c r="T218" s="16">
        <f t="shared" si="83"/>
        <v>0</v>
      </c>
      <c r="U218">
        <v>38</v>
      </c>
      <c r="V218">
        <v>0</v>
      </c>
      <c r="W218">
        <v>0</v>
      </c>
      <c r="X218" s="43">
        <v>0</v>
      </c>
      <c r="Y218">
        <v>0</v>
      </c>
      <c r="Z218">
        <v>0</v>
      </c>
      <c r="AA218" s="43">
        <v>0</v>
      </c>
      <c r="AB218">
        <v>0</v>
      </c>
    </row>
    <row r="219" spans="1:28" ht="15" hidden="1" outlineLevel="1">
      <c r="A219" s="13" t="s">
        <v>63</v>
      </c>
      <c r="B219" s="14">
        <v>45146</v>
      </c>
      <c r="C219" s="15">
        <v>49572.9</v>
      </c>
      <c r="D219" s="13">
        <v>744</v>
      </c>
      <c r="E219" s="13">
        <v>122</v>
      </c>
      <c r="F219" s="43">
        <v>668.33</v>
      </c>
      <c r="G219" s="43">
        <v>75.67</v>
      </c>
      <c r="H219" s="43">
        <v>744</v>
      </c>
      <c r="I219" s="16">
        <f t="shared" si="84"/>
        <v>90768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16">
        <f t="shared" si="82"/>
        <v>0</v>
      </c>
      <c r="P219" s="43">
        <v>89.83</v>
      </c>
      <c r="Q219" s="43">
        <v>0</v>
      </c>
      <c r="R219" s="43">
        <v>100</v>
      </c>
      <c r="S219" s="43">
        <v>54.62</v>
      </c>
      <c r="T219" s="16">
        <f t="shared" si="83"/>
        <v>0</v>
      </c>
      <c r="U219">
        <v>15</v>
      </c>
      <c r="V219">
        <v>0</v>
      </c>
      <c r="W219">
        <v>0</v>
      </c>
      <c r="X219" s="43">
        <v>0</v>
      </c>
      <c r="Y219">
        <v>0</v>
      </c>
      <c r="Z219">
        <v>0</v>
      </c>
      <c r="AA219" s="43">
        <v>0</v>
      </c>
      <c r="AB219">
        <v>0</v>
      </c>
    </row>
    <row r="220" spans="1:28" ht="15" hidden="1" outlineLevel="1">
      <c r="A220" s="13" t="s">
        <v>63</v>
      </c>
      <c r="B220" s="14">
        <v>45178</v>
      </c>
      <c r="C220" s="15">
        <v>18093.7</v>
      </c>
      <c r="D220" s="13">
        <v>720</v>
      </c>
      <c r="E220" s="13">
        <v>122</v>
      </c>
      <c r="F220" s="43">
        <v>255.55</v>
      </c>
      <c r="G220" s="43">
        <v>464.45</v>
      </c>
      <c r="H220" s="43">
        <v>720</v>
      </c>
      <c r="I220" s="16">
        <f t="shared" si="84"/>
        <v>87840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16">
        <f t="shared" si="82"/>
        <v>0</v>
      </c>
      <c r="P220" s="43">
        <v>35.49</v>
      </c>
      <c r="Q220" s="43">
        <v>0</v>
      </c>
      <c r="R220" s="43">
        <v>100</v>
      </c>
      <c r="S220" s="43">
        <v>20.6</v>
      </c>
      <c r="T220" s="16">
        <f t="shared" si="83"/>
        <v>0</v>
      </c>
      <c r="U220">
        <v>50</v>
      </c>
      <c r="V220">
        <v>0</v>
      </c>
      <c r="W220">
        <v>0</v>
      </c>
      <c r="X220" s="43">
        <v>0</v>
      </c>
      <c r="Y220">
        <v>0</v>
      </c>
      <c r="Z220">
        <v>0</v>
      </c>
      <c r="AA220" s="43">
        <v>0</v>
      </c>
      <c r="AB220">
        <v>0</v>
      </c>
    </row>
    <row r="221" spans="1:28" ht="15" hidden="1" outlineLevel="1">
      <c r="A221" s="13" t="s">
        <v>63</v>
      </c>
      <c r="B221" s="14">
        <v>45209</v>
      </c>
      <c r="C221" s="15">
        <v>20759.6</v>
      </c>
      <c r="D221" s="13">
        <v>744</v>
      </c>
      <c r="E221" s="13">
        <v>122</v>
      </c>
      <c r="F221" s="43">
        <v>284.64</v>
      </c>
      <c r="G221" s="43">
        <v>426.83</v>
      </c>
      <c r="H221" s="43">
        <v>711.47</v>
      </c>
      <c r="I221" s="16">
        <f t="shared" si="84"/>
        <v>86799.34</v>
      </c>
      <c r="J221" s="43">
        <v>0</v>
      </c>
      <c r="K221" s="43">
        <v>32.53</v>
      </c>
      <c r="L221" s="43">
        <v>0</v>
      </c>
      <c r="M221" s="43">
        <v>0</v>
      </c>
      <c r="N221" s="43">
        <v>32.53</v>
      </c>
      <c r="O221" s="16">
        <f t="shared" si="82"/>
        <v>0</v>
      </c>
      <c r="P221" s="43">
        <v>38.26</v>
      </c>
      <c r="Q221" s="43">
        <v>0</v>
      </c>
      <c r="R221" s="43">
        <v>95.63</v>
      </c>
      <c r="S221" s="43">
        <v>22.87</v>
      </c>
      <c r="T221" s="16">
        <f t="shared" si="83"/>
        <v>0</v>
      </c>
      <c r="U221">
        <v>51</v>
      </c>
      <c r="V221">
        <v>0</v>
      </c>
      <c r="W221">
        <v>1</v>
      </c>
      <c r="X221" s="43">
        <v>0</v>
      </c>
      <c r="Y221">
        <v>0</v>
      </c>
      <c r="Z221">
        <v>0</v>
      </c>
      <c r="AA221" s="43">
        <v>0</v>
      </c>
      <c r="AB221">
        <v>0</v>
      </c>
    </row>
    <row r="222" spans="1:28" ht="15" hidden="1" outlineLevel="1">
      <c r="A222" s="13" t="s">
        <v>63</v>
      </c>
      <c r="B222" s="14">
        <v>45241</v>
      </c>
      <c r="C222" s="15">
        <v>35682.2</v>
      </c>
      <c r="D222" s="13">
        <v>720</v>
      </c>
      <c r="E222" s="13">
        <v>122</v>
      </c>
      <c r="F222" s="43">
        <v>469.8</v>
      </c>
      <c r="G222" s="43">
        <v>250.2</v>
      </c>
      <c r="H222" s="43">
        <v>720</v>
      </c>
      <c r="I222" s="16">
        <f t="shared" si="84"/>
        <v>87840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16">
        <f t="shared" si="82"/>
        <v>0</v>
      </c>
      <c r="P222" s="43">
        <v>65.25</v>
      </c>
      <c r="Q222" s="43">
        <v>0</v>
      </c>
      <c r="R222" s="43">
        <v>100</v>
      </c>
      <c r="S222" s="43">
        <v>40.62</v>
      </c>
      <c r="T222" s="16">
        <f t="shared" si="83"/>
        <v>0</v>
      </c>
      <c r="U222">
        <v>30</v>
      </c>
      <c r="V222">
        <v>0</v>
      </c>
      <c r="W222">
        <v>0</v>
      </c>
      <c r="X222" s="43">
        <v>0</v>
      </c>
      <c r="Y222">
        <v>0</v>
      </c>
      <c r="Z222">
        <v>0</v>
      </c>
      <c r="AA222" s="43">
        <v>0</v>
      </c>
      <c r="AB222">
        <v>0</v>
      </c>
    </row>
    <row r="223" spans="1:28" ht="15" hidden="1" outlineLevel="1">
      <c r="A223" s="13" t="s">
        <v>63</v>
      </c>
      <c r="B223" s="14">
        <v>45272</v>
      </c>
      <c r="C223" s="15">
        <v>34928.4</v>
      </c>
      <c r="D223" s="13">
        <v>744</v>
      </c>
      <c r="E223" s="13">
        <v>122</v>
      </c>
      <c r="F223" s="43">
        <v>497.48</v>
      </c>
      <c r="G223" s="43">
        <v>246.52</v>
      </c>
      <c r="H223" s="43">
        <v>744</v>
      </c>
      <c r="I223" s="16">
        <f t="shared" si="84"/>
        <v>90768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16">
        <f t="shared" si="82"/>
        <v>0</v>
      </c>
      <c r="P223" s="43">
        <v>66.87</v>
      </c>
      <c r="Q223" s="43">
        <v>0</v>
      </c>
      <c r="R223" s="43">
        <v>100</v>
      </c>
      <c r="S223" s="43">
        <v>38.48</v>
      </c>
      <c r="T223" s="16">
        <f t="shared" si="83"/>
        <v>0</v>
      </c>
      <c r="U223">
        <v>44</v>
      </c>
      <c r="V223">
        <v>0</v>
      </c>
      <c r="W223">
        <v>0</v>
      </c>
      <c r="X223" s="43">
        <v>0</v>
      </c>
      <c r="Y223">
        <v>0</v>
      </c>
      <c r="Z223">
        <v>0</v>
      </c>
      <c r="AA223" s="43">
        <v>0</v>
      </c>
      <c r="AB223">
        <v>0</v>
      </c>
    </row>
    <row r="224" spans="1:28" s="1" customFormat="1" ht="15" collapsed="1">
      <c r="A224" s="1" t="s">
        <v>63</v>
      </c>
      <c r="B224" s="4" t="s">
        <v>45</v>
      </c>
      <c r="C224" s="5">
        <f>SUM(C212:C223)</f>
        <v>437624.4000000001</v>
      </c>
      <c r="D224" s="1">
        <f>SUM(D212:D223)</f>
        <v>8784</v>
      </c>
      <c r="E224" s="2">
        <f>AVERAGE(E212:E223)</f>
        <v>122</v>
      </c>
      <c r="F224" s="3">
        <f aca="true" t="shared" si="85" ref="F224:O224">SUM(F212:F223)</f>
        <v>5950.880000000001</v>
      </c>
      <c r="G224" s="3">
        <f t="shared" si="85"/>
        <v>2782.82</v>
      </c>
      <c r="H224" s="3">
        <f t="shared" si="85"/>
        <v>8733.7</v>
      </c>
      <c r="I224" s="3">
        <f>SUM(I212:I223)</f>
        <v>1065511.4</v>
      </c>
      <c r="J224" s="3">
        <f t="shared" si="85"/>
        <v>0</v>
      </c>
      <c r="K224" s="3">
        <f t="shared" si="85"/>
        <v>50.150000000000006</v>
      </c>
      <c r="L224" s="3">
        <f t="shared" si="85"/>
        <v>0.15</v>
      </c>
      <c r="M224" s="3">
        <f t="shared" si="85"/>
        <v>0</v>
      </c>
      <c r="N224" s="3">
        <f t="shared" si="85"/>
        <v>50.3</v>
      </c>
      <c r="O224" s="3">
        <f t="shared" si="85"/>
        <v>0</v>
      </c>
      <c r="P224" s="3">
        <f>AVERAGE(P212:P223)</f>
        <v>67.635</v>
      </c>
      <c r="Q224" s="3">
        <f>AVERAGE(Q212:Q223)</f>
        <v>0</v>
      </c>
      <c r="R224" s="3">
        <f>AVERAGE(R212:R223)</f>
        <v>99.4375</v>
      </c>
      <c r="S224" s="3">
        <f>AVERAGE(S212:S223)</f>
        <v>40.7625</v>
      </c>
      <c r="T224" s="3">
        <f>AVERAGE(T212:T223)</f>
        <v>0</v>
      </c>
      <c r="U224" s="1">
        <f aca="true" t="shared" si="86" ref="U224:AB224">SUM(U212:U223)</f>
        <v>473</v>
      </c>
      <c r="V224" s="1">
        <f t="shared" si="86"/>
        <v>0</v>
      </c>
      <c r="W224" s="1">
        <f t="shared" si="86"/>
        <v>3</v>
      </c>
      <c r="X224" s="3">
        <f t="shared" si="86"/>
        <v>0.15</v>
      </c>
      <c r="Y224" s="1">
        <f t="shared" si="86"/>
        <v>1</v>
      </c>
      <c r="Z224" s="1">
        <f t="shared" si="86"/>
        <v>0</v>
      </c>
      <c r="AA224" s="3">
        <f t="shared" si="86"/>
        <v>0</v>
      </c>
      <c r="AB224" s="1">
        <f t="shared" si="86"/>
        <v>0</v>
      </c>
    </row>
    <row r="225" spans="1:28" ht="15" hidden="1" outlineLevel="1">
      <c r="A225" s="13" t="s">
        <v>64</v>
      </c>
      <c r="B225" s="14">
        <v>45292</v>
      </c>
      <c r="C225" s="15">
        <v>8669.6</v>
      </c>
      <c r="D225" s="13">
        <v>744</v>
      </c>
      <c r="E225" s="13">
        <v>122</v>
      </c>
      <c r="F225" s="43">
        <v>123.57</v>
      </c>
      <c r="G225" s="43">
        <v>50.43</v>
      </c>
      <c r="H225" s="43">
        <v>174</v>
      </c>
      <c r="I225" s="16">
        <f>E225*H225</f>
        <v>21228</v>
      </c>
      <c r="J225" s="43">
        <v>0</v>
      </c>
      <c r="K225" s="43">
        <v>570</v>
      </c>
      <c r="L225" s="43">
        <v>0</v>
      </c>
      <c r="M225" s="43">
        <v>0</v>
      </c>
      <c r="N225" s="43">
        <v>570</v>
      </c>
      <c r="O225" s="16">
        <f aca="true" t="shared" si="87" ref="O225:O236">(J225+M225)</f>
        <v>0</v>
      </c>
      <c r="P225" s="43">
        <v>16.61</v>
      </c>
      <c r="Q225" s="43">
        <v>0</v>
      </c>
      <c r="R225" s="43">
        <v>23.39</v>
      </c>
      <c r="S225" s="43">
        <v>9.55</v>
      </c>
      <c r="T225" s="16">
        <f t="shared" si="83"/>
        <v>0</v>
      </c>
      <c r="U225">
        <v>15</v>
      </c>
      <c r="V225">
        <v>0</v>
      </c>
      <c r="W225">
        <v>1</v>
      </c>
      <c r="X225" s="43">
        <v>0</v>
      </c>
      <c r="Y225">
        <v>0</v>
      </c>
      <c r="Z225">
        <v>0</v>
      </c>
      <c r="AA225" s="43">
        <v>0</v>
      </c>
      <c r="AB225">
        <v>0</v>
      </c>
    </row>
    <row r="226" spans="1:28" ht="15" hidden="1" outlineLevel="1">
      <c r="A226" s="13" t="s">
        <v>64</v>
      </c>
      <c r="B226" s="14">
        <v>45324</v>
      </c>
      <c r="C226" s="15">
        <v>0</v>
      </c>
      <c r="D226" s="13">
        <v>696</v>
      </c>
      <c r="E226" s="13">
        <v>122</v>
      </c>
      <c r="F226" s="43">
        <v>0</v>
      </c>
      <c r="G226" s="43">
        <v>0</v>
      </c>
      <c r="H226" s="43">
        <v>0</v>
      </c>
      <c r="I226" s="16">
        <f>E226*H226</f>
        <v>0</v>
      </c>
      <c r="J226" s="43">
        <v>0</v>
      </c>
      <c r="K226" s="43">
        <v>696</v>
      </c>
      <c r="L226" s="43">
        <v>0</v>
      </c>
      <c r="M226" s="43">
        <v>0</v>
      </c>
      <c r="N226" s="43">
        <v>696</v>
      </c>
      <c r="O226" s="16">
        <f t="shared" si="87"/>
        <v>0</v>
      </c>
      <c r="P226" s="43">
        <v>0</v>
      </c>
      <c r="Q226" s="43">
        <v>0</v>
      </c>
      <c r="R226" s="43">
        <v>0</v>
      </c>
      <c r="S226" s="43">
        <v>0</v>
      </c>
      <c r="T226" s="16">
        <f t="shared" si="83"/>
        <v>0</v>
      </c>
      <c r="U226">
        <v>0</v>
      </c>
      <c r="V226">
        <v>0</v>
      </c>
      <c r="W226">
        <v>1</v>
      </c>
      <c r="X226" s="43">
        <v>0</v>
      </c>
      <c r="Y226">
        <v>0</v>
      </c>
      <c r="Z226">
        <v>0</v>
      </c>
      <c r="AA226" s="43">
        <v>0</v>
      </c>
      <c r="AB226">
        <v>0</v>
      </c>
    </row>
    <row r="227" spans="1:28" ht="15" hidden="1" outlineLevel="1">
      <c r="A227" s="13" t="s">
        <v>64</v>
      </c>
      <c r="B227" s="14">
        <v>45354</v>
      </c>
      <c r="C227" s="49">
        <v>5832.6</v>
      </c>
      <c r="D227">
        <v>744</v>
      </c>
      <c r="E227">
        <v>122</v>
      </c>
      <c r="F227" s="43">
        <v>79.37</v>
      </c>
      <c r="G227" s="43">
        <v>5.5</v>
      </c>
      <c r="H227" s="43">
        <v>84.87</v>
      </c>
      <c r="I227" s="16">
        <f>E227*H227</f>
        <v>10354.140000000001</v>
      </c>
      <c r="J227" s="43">
        <v>0</v>
      </c>
      <c r="K227" s="43">
        <v>659.13</v>
      </c>
      <c r="L227" s="43">
        <v>0</v>
      </c>
      <c r="M227" s="43">
        <v>0</v>
      </c>
      <c r="N227" s="43">
        <v>659.13</v>
      </c>
      <c r="O227" s="16">
        <f t="shared" si="87"/>
        <v>0</v>
      </c>
      <c r="P227" s="43">
        <v>10.67</v>
      </c>
      <c r="Q227" s="43">
        <v>0</v>
      </c>
      <c r="R227" s="43">
        <v>11.41</v>
      </c>
      <c r="S227" s="43">
        <v>6.43</v>
      </c>
      <c r="T227" s="16">
        <f t="shared" si="83"/>
        <v>0</v>
      </c>
      <c r="U227">
        <v>3</v>
      </c>
      <c r="V227">
        <v>0</v>
      </c>
      <c r="W227">
        <v>1</v>
      </c>
      <c r="X227" s="43">
        <v>0</v>
      </c>
      <c r="Y227">
        <v>0</v>
      </c>
      <c r="Z227">
        <v>0</v>
      </c>
      <c r="AA227" s="43">
        <v>0</v>
      </c>
      <c r="AB227">
        <v>0</v>
      </c>
    </row>
    <row r="228" spans="1:28" ht="15" hidden="1" outlineLevel="1">
      <c r="A228" s="13" t="s">
        <v>64</v>
      </c>
      <c r="B228" s="14">
        <v>45020</v>
      </c>
      <c r="C228" s="15">
        <v>36711.6</v>
      </c>
      <c r="D228" s="13">
        <v>720</v>
      </c>
      <c r="E228" s="13">
        <v>122</v>
      </c>
      <c r="F228" s="43">
        <v>510.57</v>
      </c>
      <c r="G228" s="43">
        <v>209.43</v>
      </c>
      <c r="H228" s="43">
        <v>720</v>
      </c>
      <c r="I228" s="16">
        <f aca="true" t="shared" si="88" ref="I228:I236">E228*H228</f>
        <v>87840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16">
        <f t="shared" si="87"/>
        <v>0</v>
      </c>
      <c r="P228" s="43">
        <v>70.91</v>
      </c>
      <c r="Q228" s="43">
        <v>0</v>
      </c>
      <c r="R228" s="43">
        <v>100</v>
      </c>
      <c r="S228" s="43">
        <v>41.79</v>
      </c>
      <c r="T228" s="16">
        <f t="shared" si="83"/>
        <v>0</v>
      </c>
      <c r="U228">
        <v>43</v>
      </c>
      <c r="V228">
        <v>0</v>
      </c>
      <c r="W228">
        <v>0</v>
      </c>
      <c r="X228" s="43">
        <v>0</v>
      </c>
      <c r="Y228">
        <v>0</v>
      </c>
      <c r="Z228">
        <v>0</v>
      </c>
      <c r="AA228" s="43">
        <v>0</v>
      </c>
      <c r="AB228">
        <v>0</v>
      </c>
    </row>
    <row r="229" spans="1:28" ht="15" hidden="1" outlineLevel="1">
      <c r="A229" s="13" t="s">
        <v>64</v>
      </c>
      <c r="B229" s="14">
        <v>45051</v>
      </c>
      <c r="C229" s="15">
        <v>57933.5</v>
      </c>
      <c r="D229" s="13">
        <v>744</v>
      </c>
      <c r="E229" s="13">
        <v>122</v>
      </c>
      <c r="F229" s="43">
        <v>743.53</v>
      </c>
      <c r="G229" s="43">
        <v>0.47</v>
      </c>
      <c r="H229" s="43">
        <v>744</v>
      </c>
      <c r="I229" s="16">
        <f t="shared" si="88"/>
        <v>90768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16">
        <f t="shared" si="87"/>
        <v>0</v>
      </c>
      <c r="P229" s="43">
        <v>99.94</v>
      </c>
      <c r="Q229" s="43">
        <v>0</v>
      </c>
      <c r="R229" s="43">
        <v>100</v>
      </c>
      <c r="S229" s="43">
        <v>63.83</v>
      </c>
      <c r="T229" s="16">
        <f t="shared" si="83"/>
        <v>0</v>
      </c>
      <c r="U229">
        <v>2</v>
      </c>
      <c r="V229">
        <v>0</v>
      </c>
      <c r="W229">
        <v>0</v>
      </c>
      <c r="X229" s="43">
        <v>0</v>
      </c>
      <c r="Y229">
        <v>0</v>
      </c>
      <c r="Z229">
        <v>0</v>
      </c>
      <c r="AA229" s="43">
        <v>0</v>
      </c>
      <c r="AB229">
        <v>0</v>
      </c>
    </row>
    <row r="230" spans="1:28" ht="15" hidden="1" outlineLevel="1">
      <c r="A230" s="13" t="s">
        <v>64</v>
      </c>
      <c r="B230" s="14">
        <v>45083</v>
      </c>
      <c r="C230" s="15">
        <v>52835.9</v>
      </c>
      <c r="D230" s="13">
        <v>720</v>
      </c>
      <c r="E230" s="13">
        <v>122</v>
      </c>
      <c r="F230" s="43">
        <v>702.3</v>
      </c>
      <c r="G230" s="43">
        <v>17.7</v>
      </c>
      <c r="H230" s="43">
        <v>720</v>
      </c>
      <c r="I230" s="16">
        <f t="shared" si="88"/>
        <v>87840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16">
        <f t="shared" si="87"/>
        <v>0</v>
      </c>
      <c r="P230" s="43">
        <v>97.54</v>
      </c>
      <c r="Q230" s="43">
        <v>0</v>
      </c>
      <c r="R230" s="43">
        <v>100</v>
      </c>
      <c r="S230" s="43">
        <v>60.15</v>
      </c>
      <c r="T230" s="16">
        <f t="shared" si="83"/>
        <v>0</v>
      </c>
      <c r="U230">
        <v>21</v>
      </c>
      <c r="V230">
        <v>0</v>
      </c>
      <c r="W230">
        <v>0</v>
      </c>
      <c r="X230" s="43">
        <v>0</v>
      </c>
      <c r="Y230">
        <v>0</v>
      </c>
      <c r="Z230">
        <v>0</v>
      </c>
      <c r="AA230" s="43">
        <v>0</v>
      </c>
      <c r="AB230">
        <v>0</v>
      </c>
    </row>
    <row r="231" spans="1:28" ht="15" hidden="1" outlineLevel="1">
      <c r="A231" s="13" t="s">
        <v>64</v>
      </c>
      <c r="B231" s="14">
        <v>45114</v>
      </c>
      <c r="C231" s="15">
        <v>54560.1</v>
      </c>
      <c r="D231" s="13">
        <v>744</v>
      </c>
      <c r="E231" s="13">
        <v>122</v>
      </c>
      <c r="F231" s="43">
        <v>727.67</v>
      </c>
      <c r="G231" s="43">
        <v>16.33</v>
      </c>
      <c r="H231" s="43">
        <v>744</v>
      </c>
      <c r="I231" s="16">
        <f t="shared" si="88"/>
        <v>90768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16">
        <f t="shared" si="87"/>
        <v>0</v>
      </c>
      <c r="P231" s="43">
        <v>97.81</v>
      </c>
      <c r="Q231" s="43">
        <v>0</v>
      </c>
      <c r="R231" s="43">
        <v>100</v>
      </c>
      <c r="S231" s="43">
        <v>60.11</v>
      </c>
      <c r="T231" s="16">
        <f t="shared" si="83"/>
        <v>0</v>
      </c>
      <c r="U231">
        <v>18</v>
      </c>
      <c r="V231">
        <v>0</v>
      </c>
      <c r="W231">
        <v>0</v>
      </c>
      <c r="X231" s="43">
        <v>0</v>
      </c>
      <c r="Y231">
        <v>0</v>
      </c>
      <c r="Z231">
        <v>0</v>
      </c>
      <c r="AA231" s="43">
        <v>0</v>
      </c>
      <c r="AB231">
        <v>0</v>
      </c>
    </row>
    <row r="232" spans="1:28" ht="15" hidden="1" outlineLevel="1">
      <c r="A232" s="13" t="s">
        <v>64</v>
      </c>
      <c r="B232" s="14">
        <v>45146</v>
      </c>
      <c r="C232" s="15">
        <v>51357.7</v>
      </c>
      <c r="D232" s="13">
        <v>744</v>
      </c>
      <c r="E232" s="13">
        <v>122</v>
      </c>
      <c r="F232" s="43">
        <v>687.98</v>
      </c>
      <c r="G232" s="43">
        <v>56.02</v>
      </c>
      <c r="H232" s="43">
        <v>744</v>
      </c>
      <c r="I232" s="16">
        <f t="shared" si="88"/>
        <v>90768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16">
        <f t="shared" si="87"/>
        <v>0</v>
      </c>
      <c r="P232" s="43">
        <v>92.47</v>
      </c>
      <c r="Q232" s="43">
        <v>0</v>
      </c>
      <c r="R232" s="43">
        <v>100</v>
      </c>
      <c r="S232" s="43">
        <v>56.58</v>
      </c>
      <c r="T232" s="16">
        <f t="shared" si="83"/>
        <v>0</v>
      </c>
      <c r="U232">
        <v>10</v>
      </c>
      <c r="V232">
        <v>0</v>
      </c>
      <c r="W232">
        <v>0</v>
      </c>
      <c r="X232" s="43">
        <v>0</v>
      </c>
      <c r="Y232">
        <v>0</v>
      </c>
      <c r="Z232">
        <v>0</v>
      </c>
      <c r="AA232" s="43">
        <v>0</v>
      </c>
      <c r="AB232">
        <v>0</v>
      </c>
    </row>
    <row r="233" spans="1:28" ht="15" hidden="1" outlineLevel="1">
      <c r="A233" s="13" t="s">
        <v>64</v>
      </c>
      <c r="B233" s="14">
        <v>45178</v>
      </c>
      <c r="C233" s="15">
        <v>25141.8</v>
      </c>
      <c r="D233" s="13">
        <v>720</v>
      </c>
      <c r="E233" s="13">
        <v>122</v>
      </c>
      <c r="F233" s="43">
        <v>351.73</v>
      </c>
      <c r="G233" s="43">
        <v>360.5</v>
      </c>
      <c r="H233" s="43">
        <v>712.23</v>
      </c>
      <c r="I233" s="16">
        <f t="shared" si="88"/>
        <v>86892.06</v>
      </c>
      <c r="J233" s="43">
        <v>7.77</v>
      </c>
      <c r="K233" s="43">
        <v>0</v>
      </c>
      <c r="L233" s="43">
        <v>0</v>
      </c>
      <c r="M233" s="43">
        <v>0</v>
      </c>
      <c r="N233" s="43">
        <v>7.77</v>
      </c>
      <c r="O233" s="16">
        <f t="shared" si="87"/>
        <v>7.77</v>
      </c>
      <c r="P233" s="43">
        <v>48.85</v>
      </c>
      <c r="Q233" s="43">
        <v>1.08</v>
      </c>
      <c r="R233" s="43">
        <v>98.92</v>
      </c>
      <c r="S233" s="43">
        <v>28.62</v>
      </c>
      <c r="T233" s="16">
        <f t="shared" si="83"/>
        <v>0.010791666666666666</v>
      </c>
      <c r="U233">
        <v>51</v>
      </c>
      <c r="V233">
        <v>1</v>
      </c>
      <c r="W233">
        <v>0</v>
      </c>
      <c r="X233" s="43">
        <v>0</v>
      </c>
      <c r="Y233">
        <v>0</v>
      </c>
      <c r="Z233">
        <v>0</v>
      </c>
      <c r="AA233" s="43">
        <v>0</v>
      </c>
      <c r="AB233">
        <v>0</v>
      </c>
    </row>
    <row r="234" spans="1:28" ht="15" hidden="1" outlineLevel="1">
      <c r="A234" s="13" t="s">
        <v>64</v>
      </c>
      <c r="B234" s="14">
        <v>45209</v>
      </c>
      <c r="C234" s="15">
        <v>23592.5</v>
      </c>
      <c r="D234" s="13">
        <v>744</v>
      </c>
      <c r="E234" s="13">
        <v>122</v>
      </c>
      <c r="F234" s="43">
        <v>319.5</v>
      </c>
      <c r="G234" s="43">
        <v>306.85</v>
      </c>
      <c r="H234" s="43">
        <v>626.35</v>
      </c>
      <c r="I234" s="16">
        <f t="shared" si="88"/>
        <v>76414.7</v>
      </c>
      <c r="J234" s="43">
        <v>85.12</v>
      </c>
      <c r="K234" s="43">
        <v>32.53</v>
      </c>
      <c r="L234" s="43">
        <v>0</v>
      </c>
      <c r="M234" s="43">
        <v>0</v>
      </c>
      <c r="N234" s="43">
        <v>117.65</v>
      </c>
      <c r="O234" s="16">
        <f t="shared" si="87"/>
        <v>85.12</v>
      </c>
      <c r="P234" s="43">
        <v>42.94</v>
      </c>
      <c r="Q234" s="43">
        <v>11.44</v>
      </c>
      <c r="R234" s="43">
        <v>84.19</v>
      </c>
      <c r="S234" s="43">
        <v>25.99</v>
      </c>
      <c r="T234" s="16">
        <f t="shared" si="83"/>
        <v>0.11440860215053764</v>
      </c>
      <c r="U234">
        <v>46</v>
      </c>
      <c r="V234">
        <v>1</v>
      </c>
      <c r="W234">
        <v>1</v>
      </c>
      <c r="X234" s="43">
        <v>0</v>
      </c>
      <c r="Y234">
        <v>0</v>
      </c>
      <c r="Z234">
        <v>0</v>
      </c>
      <c r="AA234" s="43">
        <v>0</v>
      </c>
      <c r="AB234">
        <v>0</v>
      </c>
    </row>
    <row r="235" spans="1:28" ht="15" hidden="1" outlineLevel="1">
      <c r="A235" s="13" t="s">
        <v>64</v>
      </c>
      <c r="B235" s="14">
        <v>45241</v>
      </c>
      <c r="C235" s="15">
        <v>42755.9</v>
      </c>
      <c r="D235" s="13">
        <v>720</v>
      </c>
      <c r="E235" s="13">
        <v>122</v>
      </c>
      <c r="F235" s="43">
        <v>565.7</v>
      </c>
      <c r="G235" s="43">
        <v>154.3</v>
      </c>
      <c r="H235" s="43">
        <v>720</v>
      </c>
      <c r="I235" s="16">
        <f t="shared" si="88"/>
        <v>87840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16">
        <f t="shared" si="87"/>
        <v>0</v>
      </c>
      <c r="P235" s="43">
        <v>78.57</v>
      </c>
      <c r="Q235" s="43">
        <v>0</v>
      </c>
      <c r="R235" s="43">
        <v>100</v>
      </c>
      <c r="S235" s="43">
        <v>48.67</v>
      </c>
      <c r="T235" s="16">
        <f t="shared" si="83"/>
        <v>0</v>
      </c>
      <c r="U235">
        <v>28</v>
      </c>
      <c r="V235">
        <v>0</v>
      </c>
      <c r="W235">
        <v>0</v>
      </c>
      <c r="X235" s="43">
        <v>0</v>
      </c>
      <c r="Y235">
        <v>0</v>
      </c>
      <c r="Z235">
        <v>0</v>
      </c>
      <c r="AA235" s="43">
        <v>0</v>
      </c>
      <c r="AB235">
        <v>0</v>
      </c>
    </row>
    <row r="236" spans="1:28" ht="15" hidden="1" outlineLevel="1">
      <c r="A236" s="13" t="s">
        <v>64</v>
      </c>
      <c r="B236" s="14">
        <v>45272</v>
      </c>
      <c r="C236" s="15">
        <v>34104.4</v>
      </c>
      <c r="D236" s="13">
        <v>744</v>
      </c>
      <c r="E236" s="13">
        <v>122</v>
      </c>
      <c r="F236" s="43">
        <v>486.05</v>
      </c>
      <c r="G236" s="43">
        <v>257.95</v>
      </c>
      <c r="H236" s="43">
        <v>744</v>
      </c>
      <c r="I236" s="16">
        <f t="shared" si="88"/>
        <v>90768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16">
        <f t="shared" si="87"/>
        <v>0</v>
      </c>
      <c r="P236" s="43">
        <v>65.33</v>
      </c>
      <c r="Q236" s="43">
        <v>0</v>
      </c>
      <c r="R236" s="43">
        <v>100</v>
      </c>
      <c r="S236" s="43">
        <v>37.57</v>
      </c>
      <c r="T236" s="16">
        <f t="shared" si="83"/>
        <v>0</v>
      </c>
      <c r="U236">
        <v>44</v>
      </c>
      <c r="V236">
        <v>0</v>
      </c>
      <c r="W236">
        <v>0</v>
      </c>
      <c r="X236" s="43">
        <v>0</v>
      </c>
      <c r="Y236">
        <v>0</v>
      </c>
      <c r="Z236">
        <v>0</v>
      </c>
      <c r="AA236" s="43">
        <v>0</v>
      </c>
      <c r="AB236">
        <v>0</v>
      </c>
    </row>
    <row r="237" spans="1:28" s="1" customFormat="1" ht="15" collapsed="1">
      <c r="A237" s="1" t="s">
        <v>64</v>
      </c>
      <c r="B237" s="4" t="s">
        <v>45</v>
      </c>
      <c r="C237" s="5">
        <f>SUM(C225:C236)</f>
        <v>393495.60000000003</v>
      </c>
      <c r="D237" s="1">
        <f>SUM(D225:D236)</f>
        <v>8784</v>
      </c>
      <c r="E237" s="2">
        <f>AVERAGE(E225:E236)</f>
        <v>122</v>
      </c>
      <c r="F237" s="3">
        <f aca="true" t="shared" si="89" ref="F237:O237">SUM(F225:F236)</f>
        <v>5297.97</v>
      </c>
      <c r="G237" s="3">
        <f t="shared" si="89"/>
        <v>1435.48</v>
      </c>
      <c r="H237" s="3">
        <f t="shared" si="89"/>
        <v>6733.450000000001</v>
      </c>
      <c r="I237" s="3">
        <f>SUM(I225:I236)</f>
        <v>821480.8999999999</v>
      </c>
      <c r="J237" s="3">
        <f t="shared" si="89"/>
        <v>92.89</v>
      </c>
      <c r="K237" s="3">
        <f t="shared" si="89"/>
        <v>1957.66</v>
      </c>
      <c r="L237" s="3">
        <f t="shared" si="89"/>
        <v>0</v>
      </c>
      <c r="M237" s="3">
        <f t="shared" si="89"/>
        <v>0</v>
      </c>
      <c r="N237" s="3">
        <f t="shared" si="89"/>
        <v>2050.55</v>
      </c>
      <c r="O237" s="3">
        <f t="shared" si="89"/>
        <v>92.89</v>
      </c>
      <c r="P237" s="3">
        <f>AVERAGE(P225:P236)</f>
        <v>60.13666666666666</v>
      </c>
      <c r="Q237" s="3">
        <f>AVERAGE(Q225:Q236)</f>
        <v>1.0433333333333332</v>
      </c>
      <c r="R237" s="3">
        <f>AVERAGE(R225:R236)</f>
        <v>76.49249999999999</v>
      </c>
      <c r="S237" s="3">
        <f>AVERAGE(S225:S236)</f>
        <v>36.6075</v>
      </c>
      <c r="T237" s="3">
        <f>AVERAGE(T225:T236)</f>
        <v>0.010433355734767025</v>
      </c>
      <c r="U237" s="1">
        <f aca="true" t="shared" si="90" ref="U237:AB237">SUM(U225:U236)</f>
        <v>281</v>
      </c>
      <c r="V237" s="1">
        <f t="shared" si="90"/>
        <v>2</v>
      </c>
      <c r="W237" s="1">
        <f t="shared" si="90"/>
        <v>4</v>
      </c>
      <c r="X237" s="3">
        <f t="shared" si="90"/>
        <v>0</v>
      </c>
      <c r="Y237" s="1">
        <f t="shared" si="90"/>
        <v>0</v>
      </c>
      <c r="Z237" s="1">
        <f t="shared" si="90"/>
        <v>0</v>
      </c>
      <c r="AA237" s="3">
        <f t="shared" si="90"/>
        <v>0</v>
      </c>
      <c r="AB237" s="1">
        <f t="shared" si="90"/>
        <v>0</v>
      </c>
    </row>
    <row r="238" spans="1:28" ht="15" hidden="1" outlineLevel="1">
      <c r="A238" s="13" t="s">
        <v>65</v>
      </c>
      <c r="B238" s="14">
        <v>45292</v>
      </c>
      <c r="C238" s="15">
        <v>35065.5</v>
      </c>
      <c r="D238" s="13">
        <v>744</v>
      </c>
      <c r="E238" s="13">
        <v>122</v>
      </c>
      <c r="F238" s="43">
        <v>487.28</v>
      </c>
      <c r="G238" s="43">
        <v>256.72</v>
      </c>
      <c r="H238" s="43">
        <v>744</v>
      </c>
      <c r="I238" s="16">
        <f>E238*H238</f>
        <v>90768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16">
        <f>(J238+M238)</f>
        <v>0</v>
      </c>
      <c r="P238" s="43">
        <v>65.49</v>
      </c>
      <c r="Q238" s="43">
        <v>0</v>
      </c>
      <c r="R238" s="43">
        <v>100</v>
      </c>
      <c r="S238" s="43">
        <v>38.63</v>
      </c>
      <c r="T238" s="16">
        <f>((J238+M238)/D238)*100%</f>
        <v>0</v>
      </c>
      <c r="U238">
        <v>51</v>
      </c>
      <c r="V238">
        <v>0</v>
      </c>
      <c r="W238">
        <v>0</v>
      </c>
      <c r="X238" s="43">
        <v>0</v>
      </c>
      <c r="Y238">
        <v>0</v>
      </c>
      <c r="Z238">
        <v>0</v>
      </c>
      <c r="AA238" s="43">
        <v>0</v>
      </c>
      <c r="AB238">
        <v>0</v>
      </c>
    </row>
    <row r="239" spans="1:28" ht="15" hidden="1" outlineLevel="1">
      <c r="A239" s="13" t="s">
        <v>65</v>
      </c>
      <c r="B239" s="14">
        <v>45324</v>
      </c>
      <c r="C239" s="15">
        <v>29309.8</v>
      </c>
      <c r="D239" s="13">
        <v>696</v>
      </c>
      <c r="E239" s="13">
        <v>122</v>
      </c>
      <c r="F239" s="43">
        <v>413.33</v>
      </c>
      <c r="G239" s="43">
        <v>282.67</v>
      </c>
      <c r="H239" s="43">
        <v>696</v>
      </c>
      <c r="I239" s="16">
        <f>E239*H239</f>
        <v>84912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16">
        <f>(J239+M239)</f>
        <v>0</v>
      </c>
      <c r="P239" s="43">
        <v>59.39</v>
      </c>
      <c r="Q239" s="43">
        <v>0</v>
      </c>
      <c r="R239" s="43">
        <v>100</v>
      </c>
      <c r="S239" s="43">
        <v>34.52</v>
      </c>
      <c r="T239" s="16">
        <f>((J239+M239)/D239)*100%</f>
        <v>0</v>
      </c>
      <c r="U239">
        <v>44</v>
      </c>
      <c r="V239">
        <v>0</v>
      </c>
      <c r="W239">
        <v>0</v>
      </c>
      <c r="X239" s="43">
        <v>0</v>
      </c>
      <c r="Y239">
        <v>0</v>
      </c>
      <c r="Z239">
        <v>0</v>
      </c>
      <c r="AA239" s="43">
        <v>0</v>
      </c>
      <c r="AB239">
        <v>0</v>
      </c>
    </row>
    <row r="240" spans="1:28" ht="15" hidden="1" outlineLevel="1">
      <c r="A240" s="13" t="s">
        <v>65</v>
      </c>
      <c r="B240" s="14">
        <v>45354</v>
      </c>
      <c r="C240" s="49">
        <v>43465.2</v>
      </c>
      <c r="D240">
        <v>744</v>
      </c>
      <c r="E240">
        <v>122</v>
      </c>
      <c r="F240" s="43">
        <v>588.13</v>
      </c>
      <c r="G240" s="43">
        <v>155.87</v>
      </c>
      <c r="H240" s="43">
        <v>744</v>
      </c>
      <c r="I240" s="16">
        <f>E240*H240</f>
        <v>90768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16">
        <f>(J240+M240)</f>
        <v>0</v>
      </c>
      <c r="P240" s="43">
        <v>79.05</v>
      </c>
      <c r="Q240" s="43">
        <v>0</v>
      </c>
      <c r="R240" s="43">
        <v>100</v>
      </c>
      <c r="S240" s="43">
        <v>47.89</v>
      </c>
      <c r="T240" s="16">
        <f>((J240+M240)/D240)*100%</f>
        <v>0</v>
      </c>
      <c r="U240">
        <v>39</v>
      </c>
      <c r="V240">
        <v>0</v>
      </c>
      <c r="W240">
        <v>0</v>
      </c>
      <c r="X240" s="43">
        <v>0</v>
      </c>
      <c r="Y240">
        <v>0</v>
      </c>
      <c r="Z240">
        <v>0</v>
      </c>
      <c r="AA240" s="43">
        <v>0</v>
      </c>
      <c r="AB240">
        <v>0</v>
      </c>
    </row>
    <row r="241" spans="1:28" ht="15" hidden="1" outlineLevel="1">
      <c r="A241" s="13" t="s">
        <v>65</v>
      </c>
      <c r="B241" s="14">
        <v>45020</v>
      </c>
      <c r="C241" s="15">
        <v>42227.6</v>
      </c>
      <c r="D241" s="13">
        <v>720</v>
      </c>
      <c r="E241" s="13">
        <v>122</v>
      </c>
      <c r="F241" s="43">
        <v>588.58</v>
      </c>
      <c r="G241" s="43">
        <v>126.77</v>
      </c>
      <c r="H241" s="43">
        <v>715.35</v>
      </c>
      <c r="I241" s="16">
        <f aca="true" t="shared" si="91" ref="I241:I249">E241*H241</f>
        <v>87272.7</v>
      </c>
      <c r="J241" s="43">
        <v>0</v>
      </c>
      <c r="K241" s="43">
        <v>0</v>
      </c>
      <c r="L241" s="43">
        <v>0.68</v>
      </c>
      <c r="M241" s="43">
        <v>3.97</v>
      </c>
      <c r="N241" s="43">
        <v>4.65</v>
      </c>
      <c r="O241" s="16">
        <f aca="true" t="shared" si="92" ref="O241:O249">(J241+M241)</f>
        <v>3.97</v>
      </c>
      <c r="P241" s="43">
        <v>81.75</v>
      </c>
      <c r="Q241" s="43">
        <v>0</v>
      </c>
      <c r="R241" s="43">
        <v>99.35</v>
      </c>
      <c r="S241" s="43">
        <v>48.07</v>
      </c>
      <c r="T241" s="16">
        <f aca="true" t="shared" si="93" ref="T241:T249">((J241+M241)/D241)*100%</f>
        <v>0.005513888888888889</v>
      </c>
      <c r="U241">
        <v>24</v>
      </c>
      <c r="V241">
        <v>0</v>
      </c>
      <c r="W241">
        <v>0</v>
      </c>
      <c r="X241" s="43">
        <v>0</v>
      </c>
      <c r="Y241">
        <v>0</v>
      </c>
      <c r="Z241">
        <v>1</v>
      </c>
      <c r="AA241" s="43">
        <v>0.68</v>
      </c>
      <c r="AB241">
        <v>1</v>
      </c>
    </row>
    <row r="242" spans="1:28" ht="15" hidden="1" outlineLevel="1">
      <c r="A242" s="13" t="s">
        <v>65</v>
      </c>
      <c r="B242" s="14">
        <v>45051</v>
      </c>
      <c r="C242" s="15">
        <v>57419.7</v>
      </c>
      <c r="D242" s="13">
        <v>744</v>
      </c>
      <c r="E242" s="13">
        <v>122</v>
      </c>
      <c r="F242" s="43">
        <v>744</v>
      </c>
      <c r="G242" s="43">
        <v>0</v>
      </c>
      <c r="H242" s="43">
        <v>744</v>
      </c>
      <c r="I242" s="16">
        <f t="shared" si="91"/>
        <v>90768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16">
        <f t="shared" si="92"/>
        <v>0</v>
      </c>
      <c r="P242" s="43">
        <v>100</v>
      </c>
      <c r="Q242" s="43">
        <v>0</v>
      </c>
      <c r="R242" s="43">
        <v>100</v>
      </c>
      <c r="S242" s="43">
        <v>63.26</v>
      </c>
      <c r="T242" s="16">
        <f t="shared" si="93"/>
        <v>0</v>
      </c>
      <c r="U242">
        <v>0</v>
      </c>
      <c r="V242">
        <v>0</v>
      </c>
      <c r="W242">
        <v>0</v>
      </c>
      <c r="X242" s="43">
        <v>0</v>
      </c>
      <c r="Y242">
        <v>0</v>
      </c>
      <c r="Z242">
        <v>0</v>
      </c>
      <c r="AA242" s="43">
        <v>0</v>
      </c>
      <c r="AB242">
        <v>0</v>
      </c>
    </row>
    <row r="243" spans="1:28" ht="15" hidden="1" outlineLevel="1">
      <c r="A243" s="13" t="s">
        <v>65</v>
      </c>
      <c r="B243" s="14">
        <v>45083</v>
      </c>
      <c r="C243" s="15">
        <v>53416.6</v>
      </c>
      <c r="D243" s="13">
        <v>720</v>
      </c>
      <c r="E243" s="13">
        <v>122</v>
      </c>
      <c r="F243" s="43">
        <v>715.68</v>
      </c>
      <c r="G243" s="43">
        <v>4.32</v>
      </c>
      <c r="H243" s="43">
        <v>720</v>
      </c>
      <c r="I243" s="16">
        <f t="shared" si="91"/>
        <v>87840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16">
        <f t="shared" si="92"/>
        <v>0</v>
      </c>
      <c r="P243" s="43">
        <v>99.4</v>
      </c>
      <c r="Q243" s="43">
        <v>0</v>
      </c>
      <c r="R243" s="43">
        <v>100</v>
      </c>
      <c r="S243" s="43">
        <v>60.81</v>
      </c>
      <c r="T243" s="16">
        <f t="shared" si="93"/>
        <v>0</v>
      </c>
      <c r="U243">
        <v>9</v>
      </c>
      <c r="V243">
        <v>0</v>
      </c>
      <c r="W243">
        <v>0</v>
      </c>
      <c r="X243" s="43">
        <v>0</v>
      </c>
      <c r="Y243">
        <v>0</v>
      </c>
      <c r="Z243">
        <v>0</v>
      </c>
      <c r="AA243" s="43">
        <v>0</v>
      </c>
      <c r="AB243">
        <v>0</v>
      </c>
    </row>
    <row r="244" spans="1:28" ht="15" hidden="1" outlineLevel="1">
      <c r="A244" s="13" t="s">
        <v>65</v>
      </c>
      <c r="B244" s="14">
        <v>45114</v>
      </c>
      <c r="C244" s="15">
        <v>55404.5</v>
      </c>
      <c r="D244" s="13">
        <v>744</v>
      </c>
      <c r="E244" s="13">
        <v>122</v>
      </c>
      <c r="F244" s="43">
        <v>744</v>
      </c>
      <c r="G244" s="43">
        <v>0</v>
      </c>
      <c r="H244" s="43">
        <v>744</v>
      </c>
      <c r="I244" s="16">
        <f t="shared" si="91"/>
        <v>90768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16">
        <f t="shared" si="92"/>
        <v>0</v>
      </c>
      <c r="P244" s="43">
        <v>100</v>
      </c>
      <c r="Q244" s="43">
        <v>0</v>
      </c>
      <c r="R244" s="43">
        <v>100</v>
      </c>
      <c r="S244" s="43">
        <v>61.04</v>
      </c>
      <c r="T244" s="16">
        <f t="shared" si="93"/>
        <v>0</v>
      </c>
      <c r="U244">
        <v>0</v>
      </c>
      <c r="V244">
        <v>0</v>
      </c>
      <c r="W244">
        <v>0</v>
      </c>
      <c r="X244" s="43">
        <v>0</v>
      </c>
      <c r="Y244">
        <v>0</v>
      </c>
      <c r="Z244">
        <v>0</v>
      </c>
      <c r="AA244" s="43">
        <v>0</v>
      </c>
      <c r="AB244">
        <v>0</v>
      </c>
    </row>
    <row r="245" spans="1:28" ht="15" hidden="1" outlineLevel="1">
      <c r="A245" s="13" t="s">
        <v>65</v>
      </c>
      <c r="B245" s="14">
        <v>45146</v>
      </c>
      <c r="C245" s="15">
        <v>51198.6</v>
      </c>
      <c r="D245" s="13">
        <v>744</v>
      </c>
      <c r="E245" s="13">
        <v>122</v>
      </c>
      <c r="F245" s="43">
        <v>688.15</v>
      </c>
      <c r="G245" s="43">
        <v>55.85</v>
      </c>
      <c r="H245" s="43">
        <v>744</v>
      </c>
      <c r="I245" s="16">
        <f t="shared" si="91"/>
        <v>90768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16">
        <f t="shared" si="92"/>
        <v>0</v>
      </c>
      <c r="P245" s="43">
        <v>92.49</v>
      </c>
      <c r="Q245" s="43">
        <v>0</v>
      </c>
      <c r="R245" s="43">
        <v>100</v>
      </c>
      <c r="S245" s="43">
        <v>56.41</v>
      </c>
      <c r="T245" s="16">
        <f t="shared" si="93"/>
        <v>0</v>
      </c>
      <c r="U245">
        <v>8</v>
      </c>
      <c r="V245">
        <v>0</v>
      </c>
      <c r="W245">
        <v>0</v>
      </c>
      <c r="X245" s="43">
        <v>0</v>
      </c>
      <c r="Y245">
        <v>0</v>
      </c>
      <c r="Z245">
        <v>0</v>
      </c>
      <c r="AA245" s="43">
        <v>0</v>
      </c>
      <c r="AB245">
        <v>0</v>
      </c>
    </row>
    <row r="246" spans="1:28" ht="15" hidden="1" outlineLevel="1">
      <c r="A246" s="13" t="s">
        <v>65</v>
      </c>
      <c r="B246" s="14">
        <v>45178</v>
      </c>
      <c r="C246" s="15">
        <v>8523.3</v>
      </c>
      <c r="D246" s="13">
        <v>720</v>
      </c>
      <c r="E246" s="13">
        <v>122</v>
      </c>
      <c r="F246" s="43">
        <v>122.99</v>
      </c>
      <c r="G246" s="43">
        <v>253.13</v>
      </c>
      <c r="H246" s="43">
        <v>376.12</v>
      </c>
      <c r="I246" s="16">
        <f t="shared" si="91"/>
        <v>45886.64</v>
      </c>
      <c r="J246" s="43">
        <v>0</v>
      </c>
      <c r="K246" s="43">
        <v>0</v>
      </c>
      <c r="L246" s="43">
        <v>331.1</v>
      </c>
      <c r="M246" s="43">
        <v>12.78</v>
      </c>
      <c r="N246" s="43">
        <v>343.88</v>
      </c>
      <c r="O246" s="16">
        <f t="shared" si="92"/>
        <v>12.78</v>
      </c>
      <c r="P246" s="43">
        <v>17.08</v>
      </c>
      <c r="Q246" s="43">
        <v>0</v>
      </c>
      <c r="R246" s="43">
        <v>52.24</v>
      </c>
      <c r="S246" s="43">
        <v>9.7</v>
      </c>
      <c r="T246" s="16">
        <f t="shared" si="93"/>
        <v>0.01775</v>
      </c>
      <c r="U246">
        <v>24</v>
      </c>
      <c r="V246">
        <v>0</v>
      </c>
      <c r="W246">
        <v>0</v>
      </c>
      <c r="X246" s="43">
        <v>0</v>
      </c>
      <c r="Y246">
        <v>0</v>
      </c>
      <c r="Z246">
        <v>1</v>
      </c>
      <c r="AA246" s="43">
        <v>331.1</v>
      </c>
      <c r="AB246">
        <v>1</v>
      </c>
    </row>
    <row r="247" spans="1:28" ht="15" hidden="1" outlineLevel="1">
      <c r="A247" s="13" t="s">
        <v>65</v>
      </c>
      <c r="B247" s="14">
        <v>45209</v>
      </c>
      <c r="C247" s="15">
        <v>22518.8</v>
      </c>
      <c r="D247" s="13">
        <v>744</v>
      </c>
      <c r="E247" s="13">
        <v>122</v>
      </c>
      <c r="F247" s="43">
        <v>308.97</v>
      </c>
      <c r="G247" s="43">
        <v>435.03</v>
      </c>
      <c r="H247" s="43">
        <v>744</v>
      </c>
      <c r="I247" s="16">
        <f t="shared" si="91"/>
        <v>90768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16">
        <f t="shared" si="92"/>
        <v>0</v>
      </c>
      <c r="P247" s="43">
        <v>41.53</v>
      </c>
      <c r="Q247" s="43">
        <v>0</v>
      </c>
      <c r="R247" s="43">
        <v>100</v>
      </c>
      <c r="S247" s="43">
        <v>24.81</v>
      </c>
      <c r="T247" s="16">
        <f t="shared" si="93"/>
        <v>0</v>
      </c>
      <c r="U247">
        <v>46</v>
      </c>
      <c r="V247">
        <v>0</v>
      </c>
      <c r="W247">
        <v>0</v>
      </c>
      <c r="X247" s="43">
        <v>0</v>
      </c>
      <c r="Y247">
        <v>0</v>
      </c>
      <c r="Z247">
        <v>0</v>
      </c>
      <c r="AA247" s="43">
        <v>0</v>
      </c>
      <c r="AB247">
        <v>0</v>
      </c>
    </row>
    <row r="248" spans="1:28" ht="15" hidden="1" outlineLevel="1">
      <c r="A248" s="13" t="s">
        <v>65</v>
      </c>
      <c r="B248" s="14">
        <v>45241</v>
      </c>
      <c r="C248" s="15">
        <v>35938.8</v>
      </c>
      <c r="D248" s="13">
        <v>720</v>
      </c>
      <c r="E248" s="13">
        <v>122</v>
      </c>
      <c r="F248" s="43">
        <v>473.32</v>
      </c>
      <c r="G248" s="43">
        <v>246.68</v>
      </c>
      <c r="H248" s="43">
        <v>720</v>
      </c>
      <c r="I248" s="16">
        <f t="shared" si="91"/>
        <v>87840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16">
        <f t="shared" si="92"/>
        <v>0</v>
      </c>
      <c r="P248" s="43">
        <v>65.74</v>
      </c>
      <c r="Q248" s="43">
        <v>0</v>
      </c>
      <c r="R248" s="43">
        <v>100</v>
      </c>
      <c r="S248" s="43">
        <v>40.91</v>
      </c>
      <c r="T248" s="16">
        <f t="shared" si="93"/>
        <v>0</v>
      </c>
      <c r="U248">
        <v>31</v>
      </c>
      <c r="V248">
        <v>0</v>
      </c>
      <c r="W248">
        <v>0</v>
      </c>
      <c r="X248" s="43">
        <v>0</v>
      </c>
      <c r="Y248">
        <v>0</v>
      </c>
      <c r="Z248">
        <v>0</v>
      </c>
      <c r="AA248" s="43">
        <v>0</v>
      </c>
      <c r="AB248">
        <v>0</v>
      </c>
    </row>
    <row r="249" spans="1:28" ht="15" hidden="1" outlineLevel="1">
      <c r="A249" s="13" t="s">
        <v>65</v>
      </c>
      <c r="B249" s="14">
        <v>45272</v>
      </c>
      <c r="C249" s="15">
        <v>33573.8</v>
      </c>
      <c r="D249" s="13">
        <v>744</v>
      </c>
      <c r="E249" s="13">
        <v>122</v>
      </c>
      <c r="F249" s="43">
        <v>476.28</v>
      </c>
      <c r="G249" s="43">
        <v>267.72</v>
      </c>
      <c r="H249" s="43">
        <v>744</v>
      </c>
      <c r="I249" s="16">
        <f t="shared" si="91"/>
        <v>90768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16">
        <f t="shared" si="92"/>
        <v>0</v>
      </c>
      <c r="P249" s="43">
        <v>64.02</v>
      </c>
      <c r="Q249" s="43">
        <v>0</v>
      </c>
      <c r="R249" s="43">
        <v>100</v>
      </c>
      <c r="S249" s="43">
        <v>36.99</v>
      </c>
      <c r="T249" s="16">
        <f t="shared" si="93"/>
        <v>0</v>
      </c>
      <c r="U249">
        <v>42</v>
      </c>
      <c r="V249">
        <v>0</v>
      </c>
      <c r="W249">
        <v>0</v>
      </c>
      <c r="X249" s="43">
        <v>0</v>
      </c>
      <c r="Y249">
        <v>0</v>
      </c>
      <c r="Z249">
        <v>0</v>
      </c>
      <c r="AA249" s="43">
        <v>0</v>
      </c>
      <c r="AB249">
        <v>0</v>
      </c>
    </row>
    <row r="250" spans="1:28" s="1" customFormat="1" ht="15" collapsed="1">
      <c r="A250" s="1" t="s">
        <v>65</v>
      </c>
      <c r="B250" s="4" t="s">
        <v>45</v>
      </c>
      <c r="C250" s="5">
        <f>SUM(C238:C249)</f>
        <v>468062.19999999995</v>
      </c>
      <c r="D250" s="1">
        <f>SUM(D238:D249)</f>
        <v>8784</v>
      </c>
      <c r="E250" s="2">
        <f>AVERAGE(E238:E249)</f>
        <v>122</v>
      </c>
      <c r="F250" s="3">
        <f aca="true" t="shared" si="94" ref="F250:O250">SUM(F238:F249)</f>
        <v>6350.709999999999</v>
      </c>
      <c r="G250" s="3">
        <f t="shared" si="94"/>
        <v>2084.76</v>
      </c>
      <c r="H250" s="3">
        <f t="shared" si="94"/>
        <v>8435.470000000001</v>
      </c>
      <c r="I250" s="3">
        <f>SUM(I238:I249)</f>
        <v>1029127.34</v>
      </c>
      <c r="J250" s="3">
        <f t="shared" si="94"/>
        <v>0</v>
      </c>
      <c r="K250" s="3">
        <f t="shared" si="94"/>
        <v>0</v>
      </c>
      <c r="L250" s="3">
        <f t="shared" si="94"/>
        <v>331.78000000000003</v>
      </c>
      <c r="M250" s="3">
        <f t="shared" si="94"/>
        <v>16.75</v>
      </c>
      <c r="N250" s="3">
        <f t="shared" si="94"/>
        <v>348.53</v>
      </c>
      <c r="O250" s="3">
        <f t="shared" si="94"/>
        <v>16.75</v>
      </c>
      <c r="P250" s="3">
        <f>AVERAGE(P238:P249)</f>
        <v>72.16166666666668</v>
      </c>
      <c r="Q250" s="3">
        <f>AVERAGE(Q238:Q249)</f>
        <v>0</v>
      </c>
      <c r="R250" s="3">
        <f>AVERAGE(R238:R249)</f>
        <v>95.96583333333335</v>
      </c>
      <c r="S250" s="3">
        <f>AVERAGE(S238:S249)</f>
        <v>43.586666666666666</v>
      </c>
      <c r="T250" s="3">
        <f>AVERAGE(T238:T249)</f>
        <v>0.0019386574074074074</v>
      </c>
      <c r="U250" s="1">
        <f aca="true" t="shared" si="95" ref="U250:AB250">SUM(U238:U249)</f>
        <v>318</v>
      </c>
      <c r="V250" s="1">
        <f t="shared" si="95"/>
        <v>0</v>
      </c>
      <c r="W250" s="1">
        <f t="shared" si="95"/>
        <v>0</v>
      </c>
      <c r="X250" s="3">
        <f t="shared" si="95"/>
        <v>0</v>
      </c>
      <c r="Y250" s="1">
        <f t="shared" si="95"/>
        <v>0</v>
      </c>
      <c r="Z250" s="1">
        <f t="shared" si="95"/>
        <v>2</v>
      </c>
      <c r="AA250" s="3">
        <f t="shared" si="95"/>
        <v>331.78000000000003</v>
      </c>
      <c r="AB250" s="1">
        <f t="shared" si="95"/>
        <v>2</v>
      </c>
    </row>
    <row r="251" spans="1:28" ht="15" hidden="1" outlineLevel="1">
      <c r="A251" s="13" t="s">
        <v>66</v>
      </c>
      <c r="B251" s="14">
        <v>45292</v>
      </c>
      <c r="C251" s="15">
        <v>38865.7</v>
      </c>
      <c r="D251" s="13">
        <v>744</v>
      </c>
      <c r="E251" s="13">
        <v>122</v>
      </c>
      <c r="F251" s="43">
        <v>547.4</v>
      </c>
      <c r="G251" s="43">
        <v>196.45</v>
      </c>
      <c r="H251" s="43">
        <v>743.85</v>
      </c>
      <c r="I251" s="16">
        <f>E251*H251</f>
        <v>90749.7</v>
      </c>
      <c r="J251" s="43">
        <v>0.15</v>
      </c>
      <c r="K251" s="43">
        <v>0</v>
      </c>
      <c r="L251" s="43">
        <v>0</v>
      </c>
      <c r="M251" s="43">
        <v>0</v>
      </c>
      <c r="N251" s="43">
        <v>0.15</v>
      </c>
      <c r="O251" s="16">
        <f>(J251+M251)</f>
        <v>0.15</v>
      </c>
      <c r="P251" s="43">
        <v>73.58</v>
      </c>
      <c r="Q251" s="43">
        <v>0.02</v>
      </c>
      <c r="R251" s="43">
        <v>99.98</v>
      </c>
      <c r="S251" s="43">
        <v>42.82</v>
      </c>
      <c r="T251" s="16">
        <f>((J251+M251)/D251)*100%</f>
        <v>0.00020161290322580645</v>
      </c>
      <c r="U251">
        <v>44</v>
      </c>
      <c r="V251">
        <v>1</v>
      </c>
      <c r="W251">
        <v>0</v>
      </c>
      <c r="X251" s="43">
        <v>0</v>
      </c>
      <c r="Y251">
        <v>0</v>
      </c>
      <c r="Z251">
        <v>0</v>
      </c>
      <c r="AA251" s="43">
        <v>0</v>
      </c>
      <c r="AB251">
        <v>0</v>
      </c>
    </row>
    <row r="252" spans="1:28" ht="15" hidden="1" outlineLevel="1">
      <c r="A252" s="13" t="s">
        <v>66</v>
      </c>
      <c r="B252" s="14">
        <v>45324</v>
      </c>
      <c r="C252" s="15">
        <v>32783.9</v>
      </c>
      <c r="D252" s="13">
        <v>696</v>
      </c>
      <c r="E252" s="13">
        <v>122</v>
      </c>
      <c r="F252" s="43">
        <v>459.8</v>
      </c>
      <c r="G252" s="43">
        <v>236.2</v>
      </c>
      <c r="H252" s="43">
        <v>696</v>
      </c>
      <c r="I252" s="16">
        <f>E252*H252</f>
        <v>84912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16">
        <f>(J252+M252)</f>
        <v>0</v>
      </c>
      <c r="P252" s="43">
        <v>66.06</v>
      </c>
      <c r="Q252" s="43">
        <v>0</v>
      </c>
      <c r="R252" s="43">
        <v>100</v>
      </c>
      <c r="S252" s="43">
        <v>38.61</v>
      </c>
      <c r="T252" s="16">
        <f>((J252+M252)/D252)*100%</f>
        <v>0</v>
      </c>
      <c r="U252">
        <v>27</v>
      </c>
      <c r="V252">
        <v>0</v>
      </c>
      <c r="W252">
        <v>0</v>
      </c>
      <c r="X252" s="43">
        <v>0</v>
      </c>
      <c r="Y252">
        <v>0</v>
      </c>
      <c r="Z252">
        <v>0</v>
      </c>
      <c r="AA252" s="43">
        <v>0</v>
      </c>
      <c r="AB252">
        <v>0</v>
      </c>
    </row>
    <row r="253" spans="1:28" ht="15" hidden="1" outlineLevel="1">
      <c r="A253" s="13" t="s">
        <v>66</v>
      </c>
      <c r="B253" s="14">
        <v>45354</v>
      </c>
      <c r="C253" s="49">
        <v>13699.4</v>
      </c>
      <c r="D253">
        <v>744</v>
      </c>
      <c r="E253">
        <v>122</v>
      </c>
      <c r="F253" s="43">
        <v>190.83</v>
      </c>
      <c r="G253" s="43">
        <v>106.57</v>
      </c>
      <c r="H253" s="43">
        <v>297.4</v>
      </c>
      <c r="I253" s="16">
        <f>E253*H253</f>
        <v>36282.799999999996</v>
      </c>
      <c r="J253" s="43">
        <v>446.6</v>
      </c>
      <c r="K253" s="43">
        <v>0</v>
      </c>
      <c r="L253" s="43">
        <v>0</v>
      </c>
      <c r="M253" s="43">
        <v>0</v>
      </c>
      <c r="N253" s="43">
        <v>446.6</v>
      </c>
      <c r="O253" s="16">
        <f>(J253+M253)</f>
        <v>446.6</v>
      </c>
      <c r="P253" s="43">
        <v>25.65</v>
      </c>
      <c r="Q253" s="43">
        <v>60.03</v>
      </c>
      <c r="R253" s="43">
        <v>39.97</v>
      </c>
      <c r="S253" s="43">
        <v>15.09</v>
      </c>
      <c r="T253" s="16">
        <f>((J253+M253)/D253)*100%</f>
        <v>0.6002688172043011</v>
      </c>
      <c r="U253">
        <v>27</v>
      </c>
      <c r="V253">
        <v>1</v>
      </c>
      <c r="W253">
        <v>0</v>
      </c>
      <c r="X253" s="43">
        <v>0</v>
      </c>
      <c r="Y253">
        <v>0</v>
      </c>
      <c r="Z253">
        <v>0</v>
      </c>
      <c r="AA253" s="43">
        <v>0</v>
      </c>
      <c r="AB253">
        <v>0</v>
      </c>
    </row>
    <row r="254" spans="1:28" ht="15" hidden="1" outlineLevel="1">
      <c r="A254" s="13" t="s">
        <v>66</v>
      </c>
      <c r="B254" s="14">
        <v>45020</v>
      </c>
      <c r="C254" s="15">
        <v>28432</v>
      </c>
      <c r="D254" s="13">
        <v>720</v>
      </c>
      <c r="E254" s="13">
        <v>122</v>
      </c>
      <c r="F254" s="43">
        <v>388.55</v>
      </c>
      <c r="G254" s="43">
        <v>106.72</v>
      </c>
      <c r="H254" s="43">
        <v>495.27</v>
      </c>
      <c r="I254" s="16">
        <f aca="true" t="shared" si="96" ref="I254:I262">E254*H254</f>
        <v>60422.939999999995</v>
      </c>
      <c r="J254" s="43">
        <v>0</v>
      </c>
      <c r="K254" s="43">
        <v>224.73</v>
      </c>
      <c r="L254" s="43">
        <v>0</v>
      </c>
      <c r="M254" s="43">
        <v>0</v>
      </c>
      <c r="N254" s="43">
        <v>224.73</v>
      </c>
      <c r="O254" s="16">
        <f aca="true" t="shared" si="97" ref="O254:O262">(J254+M254)</f>
        <v>0</v>
      </c>
      <c r="P254" s="43">
        <v>53.97</v>
      </c>
      <c r="Q254" s="43">
        <v>0</v>
      </c>
      <c r="R254" s="43">
        <v>68.79</v>
      </c>
      <c r="S254" s="43">
        <v>32.37</v>
      </c>
      <c r="T254" s="16">
        <f aca="true" t="shared" si="98" ref="T254:T262">((J254+M254)/D254)*100%</f>
        <v>0</v>
      </c>
      <c r="U254">
        <v>6</v>
      </c>
      <c r="V254">
        <v>0</v>
      </c>
      <c r="W254">
        <v>1</v>
      </c>
      <c r="X254" s="43">
        <v>0</v>
      </c>
      <c r="Y254">
        <v>0</v>
      </c>
      <c r="Z254">
        <v>0</v>
      </c>
      <c r="AA254" s="43">
        <v>0</v>
      </c>
      <c r="AB254">
        <v>0</v>
      </c>
    </row>
    <row r="255" spans="1:28" ht="15" hidden="1" outlineLevel="1">
      <c r="A255" s="13" t="s">
        <v>66</v>
      </c>
      <c r="B255" s="14">
        <v>45051</v>
      </c>
      <c r="C255" s="15">
        <v>57430.8</v>
      </c>
      <c r="D255" s="13">
        <v>744</v>
      </c>
      <c r="E255" s="13">
        <v>122</v>
      </c>
      <c r="F255" s="43">
        <v>744</v>
      </c>
      <c r="G255" s="43">
        <v>0</v>
      </c>
      <c r="H255" s="43">
        <v>744</v>
      </c>
      <c r="I255" s="16">
        <f t="shared" si="96"/>
        <v>90768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16">
        <f t="shared" si="97"/>
        <v>0</v>
      </c>
      <c r="P255" s="43">
        <v>100</v>
      </c>
      <c r="Q255" s="43">
        <v>0</v>
      </c>
      <c r="R255" s="43">
        <v>100</v>
      </c>
      <c r="S255" s="43">
        <v>63.27</v>
      </c>
      <c r="T255" s="16">
        <f t="shared" si="98"/>
        <v>0</v>
      </c>
      <c r="U255">
        <v>0</v>
      </c>
      <c r="V255">
        <v>0</v>
      </c>
      <c r="W255">
        <v>0</v>
      </c>
      <c r="X255" s="43">
        <v>0</v>
      </c>
      <c r="Y255">
        <v>0</v>
      </c>
      <c r="Z255">
        <v>0</v>
      </c>
      <c r="AA255" s="43">
        <v>0</v>
      </c>
      <c r="AB255">
        <v>0</v>
      </c>
    </row>
    <row r="256" spans="1:28" ht="15" hidden="1" outlineLevel="1">
      <c r="A256" s="13" t="s">
        <v>66</v>
      </c>
      <c r="B256" s="14">
        <v>45083</v>
      </c>
      <c r="C256" s="15">
        <v>53900.3</v>
      </c>
      <c r="D256" s="13">
        <v>720</v>
      </c>
      <c r="E256" s="13">
        <v>122</v>
      </c>
      <c r="F256" s="43">
        <v>720</v>
      </c>
      <c r="G256" s="43">
        <v>0</v>
      </c>
      <c r="H256" s="43">
        <v>720</v>
      </c>
      <c r="I256" s="16">
        <f t="shared" si="96"/>
        <v>87840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16">
        <f t="shared" si="97"/>
        <v>0</v>
      </c>
      <c r="P256" s="43">
        <v>100</v>
      </c>
      <c r="Q256" s="43">
        <v>0</v>
      </c>
      <c r="R256" s="43">
        <v>100</v>
      </c>
      <c r="S256" s="43">
        <v>61.36</v>
      </c>
      <c r="T256" s="16">
        <f t="shared" si="98"/>
        <v>0</v>
      </c>
      <c r="U256">
        <v>0</v>
      </c>
      <c r="V256">
        <v>0</v>
      </c>
      <c r="W256">
        <v>0</v>
      </c>
      <c r="X256" s="43">
        <v>0</v>
      </c>
      <c r="Y256">
        <v>0</v>
      </c>
      <c r="Z256">
        <v>0</v>
      </c>
      <c r="AA256" s="43">
        <v>0</v>
      </c>
      <c r="AB256">
        <v>0</v>
      </c>
    </row>
    <row r="257" spans="1:28" ht="15" hidden="1" outlineLevel="1">
      <c r="A257" s="13" t="s">
        <v>66</v>
      </c>
      <c r="B257" s="14">
        <v>45114</v>
      </c>
      <c r="C257" s="15">
        <v>55517</v>
      </c>
      <c r="D257" s="13">
        <v>744</v>
      </c>
      <c r="E257" s="13">
        <v>122</v>
      </c>
      <c r="F257" s="43">
        <v>744</v>
      </c>
      <c r="G257" s="43">
        <v>0</v>
      </c>
      <c r="H257" s="43">
        <v>744</v>
      </c>
      <c r="I257" s="16">
        <f t="shared" si="96"/>
        <v>90768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16">
        <f t="shared" si="97"/>
        <v>0</v>
      </c>
      <c r="P257" s="43">
        <v>100</v>
      </c>
      <c r="Q257" s="43">
        <v>0</v>
      </c>
      <c r="R257" s="43">
        <v>100</v>
      </c>
      <c r="S257" s="43">
        <v>61.16</v>
      </c>
      <c r="T257" s="16">
        <f t="shared" si="98"/>
        <v>0</v>
      </c>
      <c r="U257">
        <v>0</v>
      </c>
      <c r="V257">
        <v>0</v>
      </c>
      <c r="W257">
        <v>0</v>
      </c>
      <c r="X257" s="43">
        <v>0</v>
      </c>
      <c r="Y257">
        <v>0</v>
      </c>
      <c r="Z257">
        <v>0</v>
      </c>
      <c r="AA257" s="43">
        <v>0</v>
      </c>
      <c r="AB257">
        <v>0</v>
      </c>
    </row>
    <row r="258" spans="1:28" ht="15" hidden="1" outlineLevel="1">
      <c r="A258" s="13" t="s">
        <v>66</v>
      </c>
      <c r="B258" s="14">
        <v>45146</v>
      </c>
      <c r="C258" s="15">
        <v>54817.8</v>
      </c>
      <c r="D258" s="13">
        <v>744</v>
      </c>
      <c r="E258" s="13">
        <v>122</v>
      </c>
      <c r="F258" s="43">
        <v>737.2</v>
      </c>
      <c r="G258" s="43">
        <v>6.8</v>
      </c>
      <c r="H258" s="43">
        <v>744</v>
      </c>
      <c r="I258" s="16">
        <f t="shared" si="96"/>
        <v>90768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16">
        <f t="shared" si="97"/>
        <v>0</v>
      </c>
      <c r="P258" s="43">
        <v>99.09</v>
      </c>
      <c r="Q258" s="43">
        <v>0</v>
      </c>
      <c r="R258" s="43">
        <v>100</v>
      </c>
      <c r="S258" s="43">
        <v>60.39</v>
      </c>
      <c r="T258" s="16">
        <f t="shared" si="98"/>
        <v>0</v>
      </c>
      <c r="U258">
        <v>2</v>
      </c>
      <c r="V258">
        <v>0</v>
      </c>
      <c r="W258">
        <v>0</v>
      </c>
      <c r="X258" s="43">
        <v>0</v>
      </c>
      <c r="Y258">
        <v>0</v>
      </c>
      <c r="Z258">
        <v>0</v>
      </c>
      <c r="AA258" s="43">
        <v>0</v>
      </c>
      <c r="AB258">
        <v>0</v>
      </c>
    </row>
    <row r="259" spans="1:28" ht="15" hidden="1" outlineLevel="1">
      <c r="A259" s="13" t="s">
        <v>66</v>
      </c>
      <c r="B259" s="14">
        <v>45178</v>
      </c>
      <c r="C259" s="15">
        <v>18056.5</v>
      </c>
      <c r="D259" s="13">
        <v>720</v>
      </c>
      <c r="E259" s="13">
        <v>122</v>
      </c>
      <c r="F259" s="43">
        <v>256.29</v>
      </c>
      <c r="G259" s="43">
        <v>119.83</v>
      </c>
      <c r="H259" s="43">
        <v>376.12</v>
      </c>
      <c r="I259" s="16">
        <f t="shared" si="96"/>
        <v>45886.64</v>
      </c>
      <c r="J259" s="43">
        <v>0</v>
      </c>
      <c r="K259" s="43">
        <v>0</v>
      </c>
      <c r="L259" s="43">
        <v>331.1</v>
      </c>
      <c r="M259" s="43">
        <v>12.78</v>
      </c>
      <c r="N259" s="43">
        <v>343.88</v>
      </c>
      <c r="O259" s="16">
        <f t="shared" si="97"/>
        <v>12.78</v>
      </c>
      <c r="P259" s="43">
        <v>35.6</v>
      </c>
      <c r="Q259" s="43">
        <v>0</v>
      </c>
      <c r="R259" s="43">
        <v>52.24</v>
      </c>
      <c r="S259" s="43">
        <v>20.56</v>
      </c>
      <c r="T259" s="16">
        <f t="shared" si="98"/>
        <v>0.01775</v>
      </c>
      <c r="U259">
        <v>21</v>
      </c>
      <c r="V259">
        <v>0</v>
      </c>
      <c r="W259">
        <v>0</v>
      </c>
      <c r="X259" s="43">
        <v>0</v>
      </c>
      <c r="Y259">
        <v>0</v>
      </c>
      <c r="Z259">
        <v>1</v>
      </c>
      <c r="AA259" s="43">
        <v>331.1</v>
      </c>
      <c r="AB259">
        <v>1</v>
      </c>
    </row>
    <row r="260" spans="1:28" ht="15" hidden="1" outlineLevel="1">
      <c r="A260" s="13" t="s">
        <v>66</v>
      </c>
      <c r="B260" s="14">
        <v>45209</v>
      </c>
      <c r="C260" s="15">
        <v>32276.8</v>
      </c>
      <c r="D260" s="13">
        <v>744</v>
      </c>
      <c r="E260" s="13">
        <v>122</v>
      </c>
      <c r="F260" s="43">
        <v>446.95</v>
      </c>
      <c r="G260" s="43">
        <v>297.05</v>
      </c>
      <c r="H260" s="43">
        <v>744</v>
      </c>
      <c r="I260" s="16">
        <f t="shared" si="96"/>
        <v>90768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16">
        <f>(J260+M260)</f>
        <v>0</v>
      </c>
      <c r="P260" s="43">
        <v>60.07</v>
      </c>
      <c r="Q260" s="43">
        <v>0</v>
      </c>
      <c r="R260" s="43">
        <v>100</v>
      </c>
      <c r="S260" s="43">
        <v>35.56</v>
      </c>
      <c r="T260" s="16">
        <f>((J260+M260)/D260)*100%</f>
        <v>0</v>
      </c>
      <c r="U260">
        <v>61</v>
      </c>
      <c r="V260">
        <v>0</v>
      </c>
      <c r="W260">
        <v>0</v>
      </c>
      <c r="X260" s="43">
        <v>0</v>
      </c>
      <c r="Y260">
        <v>0</v>
      </c>
      <c r="Z260">
        <v>0</v>
      </c>
      <c r="AA260" s="43">
        <v>0</v>
      </c>
      <c r="AB260">
        <v>0</v>
      </c>
    </row>
    <row r="261" spans="1:28" ht="15" hidden="1" outlineLevel="1">
      <c r="A261" s="13" t="s">
        <v>66</v>
      </c>
      <c r="B261" s="14">
        <v>45241</v>
      </c>
      <c r="C261" s="15">
        <v>49796.4</v>
      </c>
      <c r="D261" s="13">
        <v>720</v>
      </c>
      <c r="E261" s="13">
        <v>122</v>
      </c>
      <c r="F261" s="43">
        <v>673.47</v>
      </c>
      <c r="G261" s="43">
        <v>46.53</v>
      </c>
      <c r="H261" s="43">
        <v>720</v>
      </c>
      <c r="I261" s="16">
        <f t="shared" si="96"/>
        <v>87840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16">
        <f t="shared" si="97"/>
        <v>0</v>
      </c>
      <c r="P261" s="43">
        <v>93.54</v>
      </c>
      <c r="Q261" s="43">
        <v>0</v>
      </c>
      <c r="R261" s="43">
        <v>100</v>
      </c>
      <c r="S261" s="43">
        <v>56.69</v>
      </c>
      <c r="T261" s="16">
        <f t="shared" si="98"/>
        <v>0</v>
      </c>
      <c r="U261">
        <v>12</v>
      </c>
      <c r="V261">
        <v>0</v>
      </c>
      <c r="W261">
        <v>0</v>
      </c>
      <c r="X261" s="43">
        <v>0</v>
      </c>
      <c r="Y261">
        <v>0</v>
      </c>
      <c r="Z261">
        <v>0</v>
      </c>
      <c r="AA261" s="43">
        <v>0</v>
      </c>
      <c r="AB261">
        <v>0</v>
      </c>
    </row>
    <row r="262" spans="1:28" ht="15" hidden="1" outlineLevel="1">
      <c r="A262" s="13" t="s">
        <v>66</v>
      </c>
      <c r="B262" s="14">
        <v>45272</v>
      </c>
      <c r="C262" s="15">
        <v>38126.3</v>
      </c>
      <c r="D262" s="13">
        <v>744</v>
      </c>
      <c r="E262" s="13">
        <v>122</v>
      </c>
      <c r="F262" s="43">
        <v>548.4</v>
      </c>
      <c r="G262" s="43">
        <v>186.2</v>
      </c>
      <c r="H262" s="43">
        <v>734.6</v>
      </c>
      <c r="I262" s="16">
        <f t="shared" si="96"/>
        <v>89621.2</v>
      </c>
      <c r="J262" s="43">
        <v>0</v>
      </c>
      <c r="K262" s="43">
        <v>0</v>
      </c>
      <c r="L262" s="43">
        <v>0.07</v>
      </c>
      <c r="M262" s="43">
        <v>9.33</v>
      </c>
      <c r="N262" s="43">
        <v>9.4</v>
      </c>
      <c r="O262" s="16">
        <f t="shared" si="97"/>
        <v>9.33</v>
      </c>
      <c r="P262" s="43">
        <v>73.71</v>
      </c>
      <c r="Q262" s="43">
        <v>0</v>
      </c>
      <c r="R262" s="43">
        <v>98.74</v>
      </c>
      <c r="S262" s="43">
        <v>42</v>
      </c>
      <c r="T262" s="16">
        <f t="shared" si="98"/>
        <v>0.012540322580645162</v>
      </c>
      <c r="U262">
        <v>36</v>
      </c>
      <c r="V262">
        <v>0</v>
      </c>
      <c r="W262">
        <v>0</v>
      </c>
      <c r="X262" s="43">
        <v>0</v>
      </c>
      <c r="Y262">
        <v>0</v>
      </c>
      <c r="Z262">
        <v>1</v>
      </c>
      <c r="AA262" s="43">
        <v>0.07</v>
      </c>
      <c r="AB262">
        <v>1</v>
      </c>
    </row>
    <row r="263" spans="1:28" s="1" customFormat="1" ht="15" collapsed="1">
      <c r="A263" s="1" t="s">
        <v>66</v>
      </c>
      <c r="B263" s="4" t="s">
        <v>45</v>
      </c>
      <c r="C263" s="5">
        <f>SUM(C251:C262)</f>
        <v>473702.89999999997</v>
      </c>
      <c r="D263" s="1">
        <f>SUM(D251:D262)</f>
        <v>8784</v>
      </c>
      <c r="E263" s="2">
        <f>AVERAGE(E251:E262)</f>
        <v>122</v>
      </c>
      <c r="F263" s="3">
        <f aca="true" t="shared" si="99" ref="F263:O263">SUM(F251:F262)</f>
        <v>6456.889999999999</v>
      </c>
      <c r="G263" s="3">
        <f t="shared" si="99"/>
        <v>1302.3500000000001</v>
      </c>
      <c r="H263" s="3">
        <f t="shared" si="99"/>
        <v>7759.240000000001</v>
      </c>
      <c r="I263" s="3">
        <f>SUM(I251:I262)</f>
        <v>946627.2799999999</v>
      </c>
      <c r="J263" s="3">
        <f t="shared" si="99"/>
        <v>446.75</v>
      </c>
      <c r="K263" s="3">
        <f t="shared" si="99"/>
        <v>224.73</v>
      </c>
      <c r="L263" s="3">
        <f t="shared" si="99"/>
        <v>331.17</v>
      </c>
      <c r="M263" s="3">
        <f t="shared" si="99"/>
        <v>22.11</v>
      </c>
      <c r="N263" s="3">
        <f t="shared" si="99"/>
        <v>1024.76</v>
      </c>
      <c r="O263" s="3">
        <f t="shared" si="99"/>
        <v>468.85999999999996</v>
      </c>
      <c r="P263" s="3">
        <f>AVERAGE(P251:P262)</f>
        <v>73.43916666666668</v>
      </c>
      <c r="Q263" s="3">
        <f>AVERAGE(Q251:Q262)</f>
        <v>5.004166666666667</v>
      </c>
      <c r="R263" s="3">
        <f>AVERAGE(R251:R262)</f>
        <v>88.31</v>
      </c>
      <c r="S263" s="3">
        <f>AVERAGE(S251:S262)</f>
        <v>44.15666666666667</v>
      </c>
      <c r="T263" s="3">
        <f>AVERAGE(T251:T262)</f>
        <v>0.05256339605734769</v>
      </c>
      <c r="U263" s="1">
        <f aca="true" t="shared" si="100" ref="U263:AB263">SUM(U251:U262)</f>
        <v>236</v>
      </c>
      <c r="V263" s="1">
        <f t="shared" si="100"/>
        <v>2</v>
      </c>
      <c r="W263" s="1">
        <f t="shared" si="100"/>
        <v>1</v>
      </c>
      <c r="X263" s="3">
        <f t="shared" si="100"/>
        <v>0</v>
      </c>
      <c r="Y263" s="1">
        <f t="shared" si="100"/>
        <v>0</v>
      </c>
      <c r="Z263" s="1">
        <f t="shared" si="100"/>
        <v>2</v>
      </c>
      <c r="AA263" s="3">
        <f t="shared" si="100"/>
        <v>331.17</v>
      </c>
      <c r="AB263" s="1">
        <f t="shared" si="100"/>
        <v>2</v>
      </c>
    </row>
    <row r="264" spans="1:28" s="17" customFormat="1" ht="15">
      <c r="A264" s="1" t="s">
        <v>67</v>
      </c>
      <c r="B264" s="4" t="s">
        <v>56</v>
      </c>
      <c r="C264" s="5">
        <f>C146+C159+C172+C185+C198+C211+C224+C237+C250+C263</f>
        <v>3968103.5000000005</v>
      </c>
      <c r="D264" s="1">
        <f>D146+D159+D172+D185+D198+D211+D224+D237+D250+D263</f>
        <v>87840</v>
      </c>
      <c r="E264" s="2"/>
      <c r="F264" s="3">
        <f>F146+F159+F172+F185+F198+F211+F224+F237+F250+F263</f>
        <v>54155.9</v>
      </c>
      <c r="G264" s="3">
        <f aca="true" t="shared" si="101" ref="G264:N264">G146+G159+G172+G185+G198+G211+G224+G237+G250+G263</f>
        <v>27539.93</v>
      </c>
      <c r="H264" s="3">
        <f t="shared" si="101"/>
        <v>81695.83</v>
      </c>
      <c r="I264" s="3">
        <f t="shared" si="101"/>
        <v>9966891.26</v>
      </c>
      <c r="J264" s="3">
        <f t="shared" si="101"/>
        <v>562.92</v>
      </c>
      <c r="K264" s="3">
        <f t="shared" si="101"/>
        <v>4868.83</v>
      </c>
      <c r="L264" s="3">
        <f t="shared" si="101"/>
        <v>663.35</v>
      </c>
      <c r="M264" s="3">
        <f t="shared" si="101"/>
        <v>49.07</v>
      </c>
      <c r="N264" s="3">
        <f t="shared" si="101"/>
        <v>6144.170000000001</v>
      </c>
      <c r="O264" s="3">
        <f>O146+O159+O172+O185+O198+O211+O224+O237+O250+O263</f>
        <v>611.99</v>
      </c>
      <c r="P264" s="3">
        <f>AVERAGE(P146,P159,P172,P185,P198,P211,P224,P237,P250,P263)</f>
        <v>61.53349999999999</v>
      </c>
      <c r="Q264" s="3">
        <f>AVERAGE(Q146,Q159,Q172,Q185,Q198,Q211,Q224,Q237,Q250,Q263)</f>
        <v>0.6310833333333334</v>
      </c>
      <c r="R264" s="3">
        <f>AVERAGE(R146,R159,R172,R185,R198,R211,R224,R237,R250,R263)</f>
        <v>92.9805</v>
      </c>
      <c r="S264" s="3">
        <f>AVERAGE(S146,S159,S172,S185,S198,S211,S224,S237,S250,S263)</f>
        <v>36.950583333333334</v>
      </c>
      <c r="T264" s="3">
        <f>AVERAGE(T146,T159,T172,T185,T198,T211,T224,T237,T250,T263)</f>
        <v>0.006872479838709679</v>
      </c>
      <c r="U264" s="2">
        <f aca="true" t="shared" si="102" ref="U264:AB264">U146+U159+U172+U185+U198+U211+U224+U237+U250+U263</f>
        <v>3301</v>
      </c>
      <c r="V264" s="2">
        <f t="shared" si="102"/>
        <v>9</v>
      </c>
      <c r="W264" s="2">
        <f t="shared" si="102"/>
        <v>20</v>
      </c>
      <c r="X264" s="3">
        <f t="shared" si="102"/>
        <v>0.15</v>
      </c>
      <c r="Y264" s="2">
        <f t="shared" si="102"/>
        <v>1</v>
      </c>
      <c r="Z264" s="2">
        <f t="shared" si="102"/>
        <v>9</v>
      </c>
      <c r="AA264" s="3">
        <f t="shared" si="102"/>
        <v>663.2</v>
      </c>
      <c r="AB264" s="2">
        <f t="shared" si="102"/>
        <v>5</v>
      </c>
    </row>
    <row r="265" spans="1:27" s="39" customFormat="1" ht="18.75">
      <c r="A265" s="87" t="s">
        <v>68</v>
      </c>
      <c r="B265" s="87"/>
      <c r="C265" s="44">
        <f>SUM(C133,C264)</f>
        <v>7716747.100000001</v>
      </c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1">
        <f>AVERAGE(Q133,Q264)</f>
        <v>0.5747916666666667</v>
      </c>
      <c r="R265" s="41">
        <f>AVERAGE(R133,R264)</f>
        <v>88.21583333333334</v>
      </c>
      <c r="S265" s="40"/>
      <c r="T265" s="40"/>
      <c r="X265" s="40"/>
      <c r="AA265" s="40"/>
    </row>
    <row r="266" ht="15.75" thickBot="1">
      <c r="T266" s="13"/>
    </row>
    <row r="267" spans="1:22" ht="30">
      <c r="A267" s="91" t="s">
        <v>69</v>
      </c>
      <c r="B267" s="92"/>
      <c r="C267" s="93"/>
      <c r="E267" s="45" t="s">
        <v>70</v>
      </c>
      <c r="F267" s="18"/>
      <c r="G267" s="19"/>
      <c r="H267" s="77" t="s">
        <v>71</v>
      </c>
      <c r="I267" s="79" t="s">
        <v>72</v>
      </c>
      <c r="J267" s="79" t="s">
        <v>73</v>
      </c>
      <c r="K267" s="81" t="s">
        <v>74</v>
      </c>
      <c r="L267" s="79" t="s">
        <v>75</v>
      </c>
      <c r="M267" s="85" t="s">
        <v>76</v>
      </c>
      <c r="N267" s="13"/>
      <c r="O267" s="46" t="s">
        <v>55</v>
      </c>
      <c r="P267" s="83" t="s">
        <v>77</v>
      </c>
      <c r="Q267" s="85" t="s">
        <v>8</v>
      </c>
      <c r="R267" s="13"/>
      <c r="S267" s="45" t="s">
        <v>55</v>
      </c>
      <c r="T267" s="53" t="s">
        <v>78</v>
      </c>
      <c r="V267" s="16"/>
    </row>
    <row r="268" spans="1:26" ht="15">
      <c r="A268" s="20"/>
      <c r="B268" s="13" t="s">
        <v>79</v>
      </c>
      <c r="C268" s="21" t="s">
        <v>80</v>
      </c>
      <c r="E268" s="22"/>
      <c r="F268" s="16" t="s">
        <v>79</v>
      </c>
      <c r="G268" s="9" t="s">
        <v>81</v>
      </c>
      <c r="H268" s="78"/>
      <c r="I268" s="80"/>
      <c r="J268" s="80"/>
      <c r="K268" s="82"/>
      <c r="L268" s="80"/>
      <c r="M268" s="86"/>
      <c r="N268" s="13"/>
      <c r="O268" s="20"/>
      <c r="P268" s="84"/>
      <c r="Q268" s="86"/>
      <c r="R268" s="13"/>
      <c r="S268" s="22"/>
      <c r="T268" s="54"/>
      <c r="V268" s="16"/>
      <c r="Z268" s="16"/>
    </row>
    <row r="269" spans="1:26" ht="15">
      <c r="A269" s="20" t="s">
        <v>82</v>
      </c>
      <c r="B269" s="69">
        <f>AVERAGE(R3,R16,R29,R42,R55,R68,R81,R94,R107,R120)</f>
        <v>82.209</v>
      </c>
      <c r="C269" s="62">
        <v>0.8100672043010753</v>
      </c>
      <c r="E269" s="20" t="s">
        <v>82</v>
      </c>
      <c r="F269" s="71">
        <f aca="true" t="shared" si="103" ref="F269:F280">AVERAGE(Q3,Q16,Q29,Q42,Q55,Q68,Q81,Q94,Q107,Q120)</f>
        <v>0</v>
      </c>
      <c r="G269" s="24">
        <v>0.4</v>
      </c>
      <c r="H269" s="24">
        <f>(J269/L269)*100</f>
        <v>0</v>
      </c>
      <c r="I269" s="16">
        <f>(M269/K269)*100</f>
        <v>0</v>
      </c>
      <c r="J269" s="24">
        <f aca="true" t="shared" si="104" ref="J269:J280">SUM(J3,J16,J29,J42,J55,J68,J81,J94,J107,J120)</f>
        <v>0</v>
      </c>
      <c r="K269" s="15">
        <f>L269</f>
        <v>7440</v>
      </c>
      <c r="L269" s="15">
        <v>7440</v>
      </c>
      <c r="M269" s="25">
        <f>J269</f>
        <v>0</v>
      </c>
      <c r="N269" s="13"/>
      <c r="O269" s="20" t="s">
        <v>82</v>
      </c>
      <c r="P269" s="15">
        <f aca="true" t="shared" si="105" ref="P269:P280">SUM(C3,C16,C29,C42,C55,C68,C81,C94,C107,C120)</f>
        <v>321526.0999999999</v>
      </c>
      <c r="Q269" s="26">
        <f aca="true" t="shared" si="106" ref="Q269:Q280">SUM(I3,I16,I29,I42,I55,I68,I81,I94,I107,I120)</f>
        <v>581058</v>
      </c>
      <c r="R269" s="13"/>
      <c r="S269" s="55" t="s">
        <v>82</v>
      </c>
      <c r="T269" s="57">
        <f>SUM(U3+U16+U29+U42+U55+U68+U81+U94+U107+U120)</f>
        <v>84</v>
      </c>
      <c r="V269" s="16"/>
      <c r="Z269" s="16"/>
    </row>
    <row r="270" spans="1:26" ht="15">
      <c r="A270" s="20" t="s">
        <v>83</v>
      </c>
      <c r="B270" s="69">
        <f>AVERAGE(R4,R17,R30,R43,R56,R69,R82,R95,R108,R121)</f>
        <v>79.148</v>
      </c>
      <c r="C270" s="62">
        <v>0.7856896551724137</v>
      </c>
      <c r="E270" s="20" t="s">
        <v>83</v>
      </c>
      <c r="F270" s="71">
        <f t="shared" si="103"/>
        <v>0</v>
      </c>
      <c r="G270" s="24">
        <v>0.4</v>
      </c>
      <c r="H270" s="24">
        <f aca="true" t="shared" si="107" ref="H270:H280">(J270/L270)*100</f>
        <v>0</v>
      </c>
      <c r="I270" s="16">
        <f aca="true" t="shared" si="108" ref="I270:I280">(M270/K270)*100</f>
        <v>0</v>
      </c>
      <c r="J270" s="24">
        <f t="shared" si="104"/>
        <v>0</v>
      </c>
      <c r="K270" s="15">
        <f>K269+L270</f>
        <v>14400</v>
      </c>
      <c r="L270" s="15">
        <v>6960</v>
      </c>
      <c r="M270" s="25">
        <f>M269+J270</f>
        <v>0</v>
      </c>
      <c r="N270" s="13"/>
      <c r="O270" s="20" t="s">
        <v>83</v>
      </c>
      <c r="P270" s="15">
        <f t="shared" si="105"/>
        <v>265845.60000000003</v>
      </c>
      <c r="Q270" s="26">
        <f t="shared" si="106"/>
        <v>523324.6</v>
      </c>
      <c r="R270" s="13"/>
      <c r="S270" s="55" t="s">
        <v>83</v>
      </c>
      <c r="T270" s="57">
        <f aca="true" t="shared" si="109" ref="T270:T280">SUM(U4+U17+U30+U43+U56+U69+U82+U95+U108+U121)</f>
        <v>23</v>
      </c>
      <c r="V270" s="16"/>
      <c r="Z270" s="16"/>
    </row>
    <row r="271" spans="1:26" ht="15">
      <c r="A271" s="20" t="s">
        <v>84</v>
      </c>
      <c r="B271" s="69">
        <f>AVERAGE(R5,R18,R31,R44,R57,R70,R83,R96,R109,R122)</f>
        <v>80</v>
      </c>
      <c r="C271" s="62">
        <v>0.7939516129032258</v>
      </c>
      <c r="E271" s="20" t="s">
        <v>84</v>
      </c>
      <c r="F271" s="71">
        <f t="shared" si="103"/>
        <v>0</v>
      </c>
      <c r="G271" s="24">
        <v>0.4</v>
      </c>
      <c r="H271" s="24">
        <f t="shared" si="107"/>
        <v>0</v>
      </c>
      <c r="I271" s="16">
        <f t="shared" si="108"/>
        <v>0</v>
      </c>
      <c r="J271" s="24">
        <f t="shared" si="104"/>
        <v>0</v>
      </c>
      <c r="K271" s="15">
        <f aca="true" t="shared" si="110" ref="K271:K280">K270+L271</f>
        <v>21840</v>
      </c>
      <c r="L271" s="15">
        <v>7440</v>
      </c>
      <c r="M271" s="25">
        <f aca="true" t="shared" si="111" ref="M271:M280">M270+J271</f>
        <v>0</v>
      </c>
      <c r="N271" s="13"/>
      <c r="O271" s="20" t="s">
        <v>84</v>
      </c>
      <c r="P271" s="15">
        <f t="shared" si="105"/>
        <v>324488.19999999995</v>
      </c>
      <c r="Q271" s="26">
        <f t="shared" si="106"/>
        <v>565440</v>
      </c>
      <c r="R271" s="13"/>
      <c r="S271" s="55" t="s">
        <v>84</v>
      </c>
      <c r="T271" s="57">
        <f t="shared" si="109"/>
        <v>42</v>
      </c>
      <c r="V271" s="16"/>
      <c r="Z271" s="16"/>
    </row>
    <row r="272" spans="1:26" ht="15">
      <c r="A272" s="20" t="s">
        <v>85</v>
      </c>
      <c r="B272" s="69">
        <f aca="true" t="shared" si="112" ref="B272:B280">AVERAGE(R6,R19,R32,R45,R58,R71,R84,R97,R110,R123)</f>
        <v>89.479</v>
      </c>
      <c r="C272" s="62">
        <v>0.8649305555555555</v>
      </c>
      <c r="E272" s="20" t="s">
        <v>85</v>
      </c>
      <c r="F272" s="71">
        <f t="shared" si="103"/>
        <v>0</v>
      </c>
      <c r="G272" s="24">
        <v>0.4</v>
      </c>
      <c r="H272" s="24">
        <f t="shared" si="107"/>
        <v>0</v>
      </c>
      <c r="I272" s="16">
        <f t="shared" si="108"/>
        <v>0</v>
      </c>
      <c r="J272" s="24">
        <f t="shared" si="104"/>
        <v>0</v>
      </c>
      <c r="K272" s="15">
        <f t="shared" si="110"/>
        <v>29040</v>
      </c>
      <c r="L272" s="15">
        <v>7200</v>
      </c>
      <c r="M272" s="25">
        <f t="shared" si="111"/>
        <v>0</v>
      </c>
      <c r="N272" s="13"/>
      <c r="O272" s="20" t="s">
        <v>85</v>
      </c>
      <c r="P272" s="15">
        <f t="shared" si="105"/>
        <v>228391.40000000002</v>
      </c>
      <c r="Q272" s="26">
        <f t="shared" si="106"/>
        <v>612037.5</v>
      </c>
      <c r="R272" s="13"/>
      <c r="S272" s="55" t="s">
        <v>85</v>
      </c>
      <c r="T272" s="57">
        <f t="shared" si="109"/>
        <v>22</v>
      </c>
      <c r="V272" s="16"/>
      <c r="Z272" s="16"/>
    </row>
    <row r="273" spans="1:26" ht="15">
      <c r="A273" s="20" t="s">
        <v>86</v>
      </c>
      <c r="B273" s="69">
        <f t="shared" si="112"/>
        <v>89.80499999999999</v>
      </c>
      <c r="C273" s="62">
        <v>0.8959999999999999</v>
      </c>
      <c r="E273" s="20" t="s">
        <v>86</v>
      </c>
      <c r="F273" s="71">
        <f t="shared" si="103"/>
        <v>0</v>
      </c>
      <c r="G273" s="24">
        <v>0.4</v>
      </c>
      <c r="H273" s="24">
        <f t="shared" si="107"/>
        <v>0</v>
      </c>
      <c r="I273" s="16">
        <f t="shared" si="108"/>
        <v>0</v>
      </c>
      <c r="J273" s="24">
        <f t="shared" si="104"/>
        <v>0</v>
      </c>
      <c r="K273" s="15">
        <f t="shared" si="110"/>
        <v>36480</v>
      </c>
      <c r="L273" s="15">
        <v>7440</v>
      </c>
      <c r="M273" s="25">
        <f t="shared" si="111"/>
        <v>0</v>
      </c>
      <c r="N273" s="13"/>
      <c r="O273" s="20" t="s">
        <v>86</v>
      </c>
      <c r="P273" s="15">
        <f t="shared" si="105"/>
        <v>443110.10000000003</v>
      </c>
      <c r="Q273" s="26">
        <f t="shared" si="106"/>
        <v>634736.8</v>
      </c>
      <c r="R273" s="13"/>
      <c r="S273" s="55" t="s">
        <v>86</v>
      </c>
      <c r="T273" s="57">
        <f t="shared" si="109"/>
        <v>62</v>
      </c>
      <c r="V273" s="16"/>
      <c r="Z273" s="16"/>
    </row>
    <row r="274" spans="1:26" ht="15">
      <c r="A274" s="20" t="s">
        <v>87</v>
      </c>
      <c r="B274" s="69">
        <f t="shared" si="112"/>
        <v>89.94800000000001</v>
      </c>
      <c r="C274" s="62">
        <v>0.8959999999999999</v>
      </c>
      <c r="E274" s="20" t="s">
        <v>87</v>
      </c>
      <c r="F274" s="71">
        <f t="shared" si="103"/>
        <v>0.052000000000000005</v>
      </c>
      <c r="G274" s="24">
        <v>0.4</v>
      </c>
      <c r="H274" s="24">
        <f t="shared" si="107"/>
        <v>0.051666666666666666</v>
      </c>
      <c r="I274" s="16">
        <f t="shared" si="108"/>
        <v>0.008516483516483517</v>
      </c>
      <c r="J274" s="24">
        <f t="shared" si="104"/>
        <v>3.72</v>
      </c>
      <c r="K274" s="15">
        <f t="shared" si="110"/>
        <v>43680</v>
      </c>
      <c r="L274" s="15">
        <v>7200</v>
      </c>
      <c r="M274" s="25">
        <f t="shared" si="111"/>
        <v>3.72</v>
      </c>
      <c r="N274" s="13"/>
      <c r="O274" s="20" t="s">
        <v>87</v>
      </c>
      <c r="P274" s="15">
        <f t="shared" si="105"/>
        <v>326911.8</v>
      </c>
      <c r="Q274" s="26">
        <f t="shared" si="106"/>
        <v>615246.6</v>
      </c>
      <c r="R274" s="13"/>
      <c r="S274" s="55" t="s">
        <v>87</v>
      </c>
      <c r="T274" s="57">
        <f t="shared" si="109"/>
        <v>102</v>
      </c>
      <c r="V274" s="16"/>
      <c r="Z274" s="16"/>
    </row>
    <row r="275" spans="1:26" ht="15">
      <c r="A275" s="20" t="s">
        <v>88</v>
      </c>
      <c r="B275" s="69">
        <f t="shared" si="112"/>
        <v>90</v>
      </c>
      <c r="C275" s="62">
        <v>0.8959999999999999</v>
      </c>
      <c r="E275" s="20" t="s">
        <v>88</v>
      </c>
      <c r="F275" s="71">
        <f t="shared" si="103"/>
        <v>0</v>
      </c>
      <c r="G275" s="24">
        <v>0.4</v>
      </c>
      <c r="H275" s="24">
        <f t="shared" si="107"/>
        <v>0</v>
      </c>
      <c r="I275" s="16">
        <f t="shared" si="108"/>
        <v>0.00727699530516432</v>
      </c>
      <c r="J275" s="24">
        <f t="shared" si="104"/>
        <v>0</v>
      </c>
      <c r="K275" s="15">
        <f t="shared" si="110"/>
        <v>51120</v>
      </c>
      <c r="L275" s="15">
        <v>7440</v>
      </c>
      <c r="M275" s="25">
        <f t="shared" si="111"/>
        <v>3.72</v>
      </c>
      <c r="N275" s="13"/>
      <c r="O275" s="20" t="s">
        <v>88</v>
      </c>
      <c r="P275" s="15">
        <f t="shared" si="105"/>
        <v>323022.1</v>
      </c>
      <c r="Q275" s="26">
        <f t="shared" si="106"/>
        <v>636120</v>
      </c>
      <c r="R275" s="13"/>
      <c r="S275" s="55" t="s">
        <v>88</v>
      </c>
      <c r="T275" s="57">
        <f t="shared" si="109"/>
        <v>144</v>
      </c>
      <c r="V275" s="16"/>
      <c r="Z275" s="16"/>
    </row>
    <row r="276" spans="1:26" ht="15">
      <c r="A276" s="20" t="s">
        <v>89</v>
      </c>
      <c r="B276" s="69">
        <f t="shared" si="112"/>
        <v>90</v>
      </c>
      <c r="C276" s="62">
        <v>0.8959999999999999</v>
      </c>
      <c r="E276" s="20" t="s">
        <v>89</v>
      </c>
      <c r="F276" s="71">
        <f t="shared" si="103"/>
        <v>0</v>
      </c>
      <c r="G276" s="24">
        <v>0.4</v>
      </c>
      <c r="H276" s="24">
        <f t="shared" si="107"/>
        <v>0</v>
      </c>
      <c r="I276" s="16">
        <f t="shared" si="108"/>
        <v>0.0063524590163934426</v>
      </c>
      <c r="J276" s="24">
        <f t="shared" si="104"/>
        <v>0</v>
      </c>
      <c r="K276" s="15">
        <f t="shared" si="110"/>
        <v>58560</v>
      </c>
      <c r="L276" s="15">
        <v>7440</v>
      </c>
      <c r="M276" s="25">
        <f t="shared" si="111"/>
        <v>3.72</v>
      </c>
      <c r="N276" s="13"/>
      <c r="O276" s="20" t="s">
        <v>89</v>
      </c>
      <c r="P276" s="15">
        <f t="shared" si="105"/>
        <v>373793.8999999999</v>
      </c>
      <c r="Q276" s="26">
        <f t="shared" si="106"/>
        <v>636120</v>
      </c>
      <c r="R276" s="13"/>
      <c r="S276" s="55" t="s">
        <v>89</v>
      </c>
      <c r="T276" s="57">
        <f t="shared" si="109"/>
        <v>193</v>
      </c>
      <c r="V276" s="16"/>
      <c r="Z276" s="16"/>
    </row>
    <row r="277" spans="1:26" ht="15">
      <c r="A277" s="20" t="s">
        <v>90</v>
      </c>
      <c r="B277" s="69">
        <f t="shared" si="112"/>
        <v>82.27799999999999</v>
      </c>
      <c r="C277" s="62">
        <v>0.7993055555555555</v>
      </c>
      <c r="E277" s="20" t="s">
        <v>90</v>
      </c>
      <c r="F277" s="71">
        <f t="shared" si="103"/>
        <v>0</v>
      </c>
      <c r="G277" s="24">
        <v>0.4</v>
      </c>
      <c r="H277" s="24">
        <f t="shared" si="107"/>
        <v>0</v>
      </c>
      <c r="I277" s="16">
        <f t="shared" si="108"/>
        <v>0.0056569343065693434</v>
      </c>
      <c r="J277" s="24">
        <f t="shared" si="104"/>
        <v>0</v>
      </c>
      <c r="K277" s="15">
        <f t="shared" si="110"/>
        <v>65760</v>
      </c>
      <c r="L277" s="15">
        <v>7200</v>
      </c>
      <c r="M277" s="25">
        <f t="shared" si="111"/>
        <v>3.72</v>
      </c>
      <c r="N277" s="13"/>
      <c r="O277" s="20" t="s">
        <v>90</v>
      </c>
      <c r="P277" s="15">
        <f t="shared" si="105"/>
        <v>214976.69999999998</v>
      </c>
      <c r="Q277" s="26">
        <f t="shared" si="106"/>
        <v>562781.9</v>
      </c>
      <c r="R277" s="13"/>
      <c r="S277" s="55" t="s">
        <v>90</v>
      </c>
      <c r="T277" s="57">
        <f t="shared" si="109"/>
        <v>134</v>
      </c>
      <c r="V277" s="16"/>
      <c r="Z277" s="16"/>
    </row>
    <row r="278" spans="1:26" ht="15">
      <c r="A278" s="20" t="s">
        <v>91</v>
      </c>
      <c r="B278" s="69">
        <f t="shared" si="112"/>
        <v>73.652</v>
      </c>
      <c r="C278" s="62">
        <v>0.6413978494623656</v>
      </c>
      <c r="E278" s="20" t="s">
        <v>91</v>
      </c>
      <c r="F278" s="71">
        <f t="shared" si="103"/>
        <v>0.318</v>
      </c>
      <c r="G278" s="24">
        <v>0.4</v>
      </c>
      <c r="H278" s="24">
        <f t="shared" si="107"/>
        <v>0.3181451612903226</v>
      </c>
      <c r="I278" s="16">
        <f t="shared" si="108"/>
        <v>0.03741803278688525</v>
      </c>
      <c r="J278" s="24">
        <f t="shared" si="104"/>
        <v>23.67</v>
      </c>
      <c r="K278" s="15">
        <f t="shared" si="110"/>
        <v>73200</v>
      </c>
      <c r="L278" s="15">
        <v>7440</v>
      </c>
      <c r="M278" s="25">
        <f t="shared" si="111"/>
        <v>27.39</v>
      </c>
      <c r="N278" s="13"/>
      <c r="O278" s="20" t="s">
        <v>91</v>
      </c>
      <c r="P278" s="15">
        <f t="shared" si="105"/>
        <v>239809.1</v>
      </c>
      <c r="Q278" s="26">
        <f t="shared" si="106"/>
        <v>520574.35</v>
      </c>
      <c r="R278" s="13"/>
      <c r="S278" s="55" t="s">
        <v>91</v>
      </c>
      <c r="T278" s="57">
        <f t="shared" si="109"/>
        <v>142</v>
      </c>
      <c r="V278" s="16"/>
      <c r="Z278" s="16"/>
    </row>
    <row r="279" spans="1:26" ht="15">
      <c r="A279" s="20" t="s">
        <v>92</v>
      </c>
      <c r="B279" s="69">
        <f t="shared" si="112"/>
        <v>72.79899999999999</v>
      </c>
      <c r="C279" s="62">
        <v>0.6441666666666667</v>
      </c>
      <c r="E279" s="20" t="s">
        <v>92</v>
      </c>
      <c r="F279" s="71">
        <f t="shared" si="103"/>
        <v>0.22400000000000003</v>
      </c>
      <c r="G279" s="24">
        <v>0.4</v>
      </c>
      <c r="H279" s="24">
        <f t="shared" si="107"/>
        <v>0.22333333333333333</v>
      </c>
      <c r="I279" s="16">
        <f t="shared" si="108"/>
        <v>0.054067164179104475</v>
      </c>
      <c r="J279" s="24">
        <f t="shared" si="104"/>
        <v>16.08</v>
      </c>
      <c r="K279" s="15">
        <f t="shared" si="110"/>
        <v>80400</v>
      </c>
      <c r="L279" s="15">
        <v>7200</v>
      </c>
      <c r="M279" s="25">
        <f t="shared" si="111"/>
        <v>43.47</v>
      </c>
      <c r="N279" s="13"/>
      <c r="O279" s="20" t="s">
        <v>92</v>
      </c>
      <c r="P279" s="15">
        <f t="shared" si="105"/>
        <v>336427.9</v>
      </c>
      <c r="Q279" s="26">
        <f t="shared" si="106"/>
        <v>497947.2499999999</v>
      </c>
      <c r="R279" s="13"/>
      <c r="S279" s="55" t="s">
        <v>92</v>
      </c>
      <c r="T279" s="57">
        <f t="shared" si="109"/>
        <v>149</v>
      </c>
      <c r="V279" s="16"/>
      <c r="Z279" s="16"/>
    </row>
    <row r="280" spans="1:26" ht="15.75" thickBot="1">
      <c r="A280" s="27" t="s">
        <v>93</v>
      </c>
      <c r="B280" s="70">
        <f t="shared" si="112"/>
        <v>82.096</v>
      </c>
      <c r="C280" s="63">
        <v>0.8820430107526881</v>
      </c>
      <c r="E280" s="27" t="s">
        <v>93</v>
      </c>
      <c r="F280" s="72">
        <f t="shared" si="103"/>
        <v>5.628</v>
      </c>
      <c r="G280" s="28">
        <v>0.4</v>
      </c>
      <c r="H280" s="28">
        <f t="shared" si="107"/>
        <v>5.62768817204301</v>
      </c>
      <c r="I280" s="34">
        <f t="shared" si="108"/>
        <v>0.5261498178506374</v>
      </c>
      <c r="J280" s="28">
        <f t="shared" si="104"/>
        <v>418.7</v>
      </c>
      <c r="K280" s="29">
        <f t="shared" si="110"/>
        <v>87840</v>
      </c>
      <c r="L280" s="29">
        <v>7440</v>
      </c>
      <c r="M280" s="30">
        <f t="shared" si="111"/>
        <v>462.16999999999996</v>
      </c>
      <c r="N280" s="13"/>
      <c r="O280" s="27" t="s">
        <v>93</v>
      </c>
      <c r="P280" s="29">
        <f t="shared" si="105"/>
        <v>350340.7</v>
      </c>
      <c r="Q280" s="31">
        <f t="shared" si="106"/>
        <v>580258.1</v>
      </c>
      <c r="R280" s="13"/>
      <c r="S280" s="56" t="s">
        <v>93</v>
      </c>
      <c r="T280" s="58">
        <f t="shared" si="109"/>
        <v>104</v>
      </c>
      <c r="V280" s="16"/>
      <c r="Z280" s="16"/>
    </row>
    <row r="281" spans="15:22" ht="15.75" thickBot="1">
      <c r="O281" s="13"/>
      <c r="P281" s="13"/>
      <c r="Q281" s="13"/>
      <c r="R281" s="13"/>
      <c r="S281" s="13"/>
      <c r="T281" s="59"/>
      <c r="U281" s="16"/>
      <c r="V281" s="16"/>
    </row>
    <row r="282" spans="1:20" ht="30.75" thickTop="1">
      <c r="A282" s="88" t="s">
        <v>94</v>
      </c>
      <c r="B282" s="89"/>
      <c r="C282" s="90"/>
      <c r="E282" s="45" t="s">
        <v>95</v>
      </c>
      <c r="F282" s="18"/>
      <c r="G282" s="18"/>
      <c r="H282" s="18"/>
      <c r="I282" s="79" t="s">
        <v>72</v>
      </c>
      <c r="J282" s="79" t="s">
        <v>73</v>
      </c>
      <c r="K282" s="81" t="s">
        <v>74</v>
      </c>
      <c r="L282" s="79" t="s">
        <v>75</v>
      </c>
      <c r="M282" s="85" t="s">
        <v>76</v>
      </c>
      <c r="N282" s="13"/>
      <c r="O282" s="45" t="s">
        <v>96</v>
      </c>
      <c r="P282" s="83" t="s">
        <v>77</v>
      </c>
      <c r="Q282" s="85" t="s">
        <v>8</v>
      </c>
      <c r="S282" s="45" t="s">
        <v>96</v>
      </c>
      <c r="T282" s="60" t="s">
        <v>78</v>
      </c>
    </row>
    <row r="283" spans="1:20" ht="14.25" customHeight="1">
      <c r="A283" s="64"/>
      <c r="B283" s="13" t="s">
        <v>79</v>
      </c>
      <c r="C283" s="65" t="s">
        <v>80</v>
      </c>
      <c r="E283" s="20"/>
      <c r="F283" s="16" t="s">
        <v>79</v>
      </c>
      <c r="G283" s="9" t="s">
        <v>81</v>
      </c>
      <c r="H283" s="13" t="s">
        <v>71</v>
      </c>
      <c r="I283" s="80"/>
      <c r="J283" s="80"/>
      <c r="K283" s="82"/>
      <c r="L283" s="80"/>
      <c r="M283" s="86"/>
      <c r="N283" s="13"/>
      <c r="O283" s="20"/>
      <c r="P283" s="84"/>
      <c r="Q283" s="86"/>
      <c r="R283" s="13"/>
      <c r="S283" s="22"/>
      <c r="T283" s="61"/>
    </row>
    <row r="284" spans="1:20" ht="15">
      <c r="A284" s="64" t="s">
        <v>82</v>
      </c>
      <c r="B284" s="69">
        <f>AVERAGE(R134,R147,R160,R173,R186,R199,R212,R225,R238,R251)</f>
        <v>92.197</v>
      </c>
      <c r="C284" s="66">
        <v>0.9099327956989247</v>
      </c>
      <c r="E284" s="20" t="s">
        <v>82</v>
      </c>
      <c r="F284" s="71">
        <f>AVERAGE(Q134,Q147,Q160,Q173,Q186,Q199,Q212,Q225,Q238,Q251)</f>
        <v>0.002</v>
      </c>
      <c r="G284" s="24">
        <v>0.4</v>
      </c>
      <c r="H284" s="24">
        <f>(J284/L284)*100</f>
        <v>0.0020161290322580645</v>
      </c>
      <c r="I284" s="24">
        <f>(M284/K284)*100</f>
        <v>0.0020161290322580645</v>
      </c>
      <c r="J284" s="16">
        <f aca="true" t="shared" si="113" ref="J284:J295">SUM(J134,J147,J160,J173,J186,J199,J212,J225,J238,J251)</f>
        <v>0.15</v>
      </c>
      <c r="K284" s="32">
        <f>L284</f>
        <v>7440</v>
      </c>
      <c r="L284" s="32">
        <v>7440</v>
      </c>
      <c r="M284" s="33">
        <f>J284</f>
        <v>0.15</v>
      </c>
      <c r="N284" s="13"/>
      <c r="O284" s="20" t="s">
        <v>82</v>
      </c>
      <c r="P284" s="15">
        <f>SUM(C134,C147,C160,C173,C186,C199,C212,C225,C238,C251)</f>
        <v>312776.10000000003</v>
      </c>
      <c r="Q284" s="26">
        <f aca="true" t="shared" si="114" ref="Q284:Q295">SUM(I134,I147,I160,I173,I186,I199,I212,I225,I238,I251)</f>
        <v>836844.3599999999</v>
      </c>
      <c r="R284" s="13"/>
      <c r="S284" s="55" t="s">
        <v>82</v>
      </c>
      <c r="T284" s="57">
        <f>SUM(U134+U147+U160+U173+U186+U199+U212+U225+U238+U251)</f>
        <v>371</v>
      </c>
    </row>
    <row r="285" spans="1:20" ht="15">
      <c r="A285" s="64" t="s">
        <v>83</v>
      </c>
      <c r="B285" s="69">
        <f>AVERAGE(R135,R148,R161,R174,R187,R200,R213,R226,R239,R252)</f>
        <v>90</v>
      </c>
      <c r="C285" s="66">
        <v>0.8943103448275862</v>
      </c>
      <c r="E285" s="20" t="s">
        <v>83</v>
      </c>
      <c r="F285" s="71">
        <f>AVERAGE(Q135,Q148,Q161,Q174,Q187,Q200,Q213,Q226,Q239,Q252)</f>
        <v>0</v>
      </c>
      <c r="G285" s="24">
        <v>0.4</v>
      </c>
      <c r="H285" s="24">
        <f aca="true" t="shared" si="115" ref="H285:H295">(J285/L285)*100</f>
        <v>0</v>
      </c>
      <c r="I285" s="24">
        <f aca="true" t="shared" si="116" ref="I285:I295">(M285/K285)*100</f>
        <v>0.0010416666666666667</v>
      </c>
      <c r="J285" s="16">
        <f t="shared" si="113"/>
        <v>0</v>
      </c>
      <c r="K285" s="32">
        <f>K284+L285</f>
        <v>14400</v>
      </c>
      <c r="L285" s="32">
        <v>6960</v>
      </c>
      <c r="M285" s="33">
        <f>M284+J285</f>
        <v>0.15</v>
      </c>
      <c r="N285" s="13"/>
      <c r="O285" s="20" t="s">
        <v>83</v>
      </c>
      <c r="P285" s="15">
        <f aca="true" t="shared" si="117" ref="P285:P295">SUM(C135,C148,C161,C174,C187,C200,C213,C226,C239,C252)</f>
        <v>257892.69999999998</v>
      </c>
      <c r="Q285" s="26">
        <f t="shared" si="114"/>
        <v>764208</v>
      </c>
      <c r="R285" s="13"/>
      <c r="S285" s="55" t="s">
        <v>83</v>
      </c>
      <c r="T285" s="57">
        <f aca="true" t="shared" si="118" ref="T285:T295">SUM(U135+U148+U161+U174+U187+U200+U213+U226+U239+U252)</f>
        <v>259</v>
      </c>
    </row>
    <row r="286" spans="1:20" ht="15">
      <c r="A286" s="64" t="s">
        <v>84</v>
      </c>
      <c r="B286" s="73">
        <f>AVERAGE(R136,R149,R162,R175,R188,R201,R214,R227,R240,R253)</f>
        <v>85.02600000000001</v>
      </c>
      <c r="C286" s="66">
        <v>0.9060483870967742</v>
      </c>
      <c r="E286" s="20" t="s">
        <v>84</v>
      </c>
      <c r="F286" s="75">
        <f>AVERAGE(Q136,Q149,Q162,Q175,Q188,Q201,Q214,Q227,Q240,Q253)</f>
        <v>6.013</v>
      </c>
      <c r="G286" s="24">
        <v>0.4</v>
      </c>
      <c r="H286" s="24">
        <f t="shared" si="115"/>
        <v>6.012768817204301</v>
      </c>
      <c r="I286" s="24">
        <f t="shared" si="116"/>
        <v>2.048992673992674</v>
      </c>
      <c r="J286" s="16">
        <f t="shared" si="113"/>
        <v>447.35</v>
      </c>
      <c r="K286" s="32">
        <f aca="true" t="shared" si="119" ref="K286:K295">K285+L286</f>
        <v>21840</v>
      </c>
      <c r="L286" s="32">
        <v>7440</v>
      </c>
      <c r="M286" s="33">
        <f aca="true" t="shared" si="120" ref="M286:M295">M285+J286</f>
        <v>447.5</v>
      </c>
      <c r="N286" s="13"/>
      <c r="O286" s="20" t="s">
        <v>84</v>
      </c>
      <c r="P286" s="15">
        <f t="shared" si="117"/>
        <v>328865.6</v>
      </c>
      <c r="Q286" s="26">
        <f t="shared" si="114"/>
        <v>771759.8</v>
      </c>
      <c r="R286" s="13"/>
      <c r="S286" s="55" t="s">
        <v>84</v>
      </c>
      <c r="T286" s="57">
        <f t="shared" si="118"/>
        <v>327</v>
      </c>
    </row>
    <row r="287" spans="1:20" ht="15">
      <c r="A287" s="64" t="s">
        <v>85</v>
      </c>
      <c r="B287" s="69">
        <f aca="true" t="shared" si="121" ref="B287:B295">AVERAGE(R137,R150,R163,R176,R189,R202,R215,R228,R241,R254)</f>
        <v>95.642</v>
      </c>
      <c r="C287" s="66">
        <v>0.9550000000000001</v>
      </c>
      <c r="E287" s="20" t="s">
        <v>85</v>
      </c>
      <c r="F287" s="71">
        <f aca="true" t="shared" si="122" ref="F287:F295">AVERAGE(Q137,Q150,Q163,Q176,Q189,Q202,Q215,Q228,Q241,Q254)</f>
        <v>0</v>
      </c>
      <c r="G287" s="24">
        <v>0.4</v>
      </c>
      <c r="H287" s="24">
        <f t="shared" si="115"/>
        <v>0</v>
      </c>
      <c r="I287" s="24">
        <f t="shared" si="116"/>
        <v>1.5409779614325068</v>
      </c>
      <c r="J287" s="16">
        <f t="shared" si="113"/>
        <v>0</v>
      </c>
      <c r="K287" s="32">
        <f t="shared" si="119"/>
        <v>29040</v>
      </c>
      <c r="L287" s="32">
        <v>7200</v>
      </c>
      <c r="M287" s="33">
        <f t="shared" si="120"/>
        <v>447.5</v>
      </c>
      <c r="N287" s="13"/>
      <c r="O287" s="20" t="s">
        <v>85</v>
      </c>
      <c r="P287" s="15">
        <f t="shared" si="117"/>
        <v>218059.90000000002</v>
      </c>
      <c r="Q287" s="26">
        <f t="shared" si="114"/>
        <v>840122.4999999999</v>
      </c>
      <c r="R287" s="13"/>
      <c r="S287" s="55" t="s">
        <v>85</v>
      </c>
      <c r="T287" s="57">
        <f t="shared" si="118"/>
        <v>210</v>
      </c>
    </row>
    <row r="288" spans="1:20" ht="15">
      <c r="A288" s="64" t="s">
        <v>86</v>
      </c>
      <c r="B288" s="69">
        <f t="shared" si="121"/>
        <v>99.92</v>
      </c>
      <c r="C288" s="66">
        <v>0.9943010752688172</v>
      </c>
      <c r="E288" s="20" t="s">
        <v>86</v>
      </c>
      <c r="F288" s="71">
        <f t="shared" si="122"/>
        <v>0</v>
      </c>
      <c r="G288" s="24">
        <v>0.4</v>
      </c>
      <c r="H288" s="24">
        <f t="shared" si="115"/>
        <v>0</v>
      </c>
      <c r="I288" s="24">
        <f t="shared" si="116"/>
        <v>1.2266995614035088</v>
      </c>
      <c r="J288" s="16">
        <f t="shared" si="113"/>
        <v>0</v>
      </c>
      <c r="K288" s="32">
        <f t="shared" si="119"/>
        <v>36480</v>
      </c>
      <c r="L288" s="32">
        <v>7440</v>
      </c>
      <c r="M288" s="33">
        <f t="shared" si="120"/>
        <v>447.5</v>
      </c>
      <c r="N288" s="13"/>
      <c r="O288" s="20" t="s">
        <v>86</v>
      </c>
      <c r="P288" s="15">
        <f t="shared" si="117"/>
        <v>529890</v>
      </c>
      <c r="Q288" s="26">
        <f t="shared" si="114"/>
        <v>906961.4199999999</v>
      </c>
      <c r="R288" s="13"/>
      <c r="S288" s="55" t="s">
        <v>86</v>
      </c>
      <c r="T288" s="57">
        <f t="shared" si="118"/>
        <v>125</v>
      </c>
    </row>
    <row r="289" spans="1:20" ht="15">
      <c r="A289" s="64" t="s">
        <v>87</v>
      </c>
      <c r="B289" s="69">
        <f t="shared" si="121"/>
        <v>99.913</v>
      </c>
      <c r="C289" s="66">
        <v>0.996</v>
      </c>
      <c r="E289" s="20" t="s">
        <v>87</v>
      </c>
      <c r="F289" s="71">
        <f t="shared" si="122"/>
        <v>0.087</v>
      </c>
      <c r="G289" s="24">
        <v>0.4</v>
      </c>
      <c r="H289" s="24">
        <f t="shared" si="115"/>
        <v>0.08680555555555555</v>
      </c>
      <c r="I289" s="24">
        <f t="shared" si="116"/>
        <v>1.038804945054945</v>
      </c>
      <c r="J289" s="16">
        <f t="shared" si="113"/>
        <v>6.25</v>
      </c>
      <c r="K289" s="32">
        <f t="shared" si="119"/>
        <v>43680</v>
      </c>
      <c r="L289" s="32">
        <v>7200</v>
      </c>
      <c r="M289" s="33">
        <f t="shared" si="120"/>
        <v>453.75</v>
      </c>
      <c r="N289" s="13"/>
      <c r="O289" s="20" t="s">
        <v>87</v>
      </c>
      <c r="P289" s="15">
        <f t="shared" si="117"/>
        <v>352305.69999999995</v>
      </c>
      <c r="Q289" s="26">
        <f t="shared" si="114"/>
        <v>877637.5</v>
      </c>
      <c r="R289" s="13"/>
      <c r="S289" s="55" t="s">
        <v>87</v>
      </c>
      <c r="T289" s="57">
        <f t="shared" si="118"/>
        <v>334</v>
      </c>
    </row>
    <row r="290" spans="1:20" ht="15">
      <c r="A290" s="64" t="s">
        <v>88</v>
      </c>
      <c r="B290" s="69">
        <f t="shared" si="121"/>
        <v>100</v>
      </c>
      <c r="C290" s="66">
        <v>0.996</v>
      </c>
      <c r="E290" s="20" t="s">
        <v>88</v>
      </c>
      <c r="F290" s="71">
        <f t="shared" si="122"/>
        <v>0</v>
      </c>
      <c r="G290" s="24">
        <v>0.4</v>
      </c>
      <c r="H290" s="24">
        <f t="shared" si="115"/>
        <v>0</v>
      </c>
      <c r="I290" s="24">
        <f t="shared" si="116"/>
        <v>0.8876173708920188</v>
      </c>
      <c r="J290" s="16">
        <f t="shared" si="113"/>
        <v>0</v>
      </c>
      <c r="K290" s="32">
        <f t="shared" si="119"/>
        <v>51120</v>
      </c>
      <c r="L290" s="32">
        <v>7440</v>
      </c>
      <c r="M290" s="33">
        <f t="shared" si="120"/>
        <v>453.75</v>
      </c>
      <c r="N290" s="13"/>
      <c r="O290" s="20" t="s">
        <v>88</v>
      </c>
      <c r="P290" s="15">
        <f t="shared" si="117"/>
        <v>364392.6</v>
      </c>
      <c r="Q290" s="26">
        <f t="shared" si="114"/>
        <v>907680</v>
      </c>
      <c r="R290" s="13"/>
      <c r="S290" s="55" t="s">
        <v>88</v>
      </c>
      <c r="T290" s="57">
        <f t="shared" si="118"/>
        <v>330</v>
      </c>
    </row>
    <row r="291" spans="1:20" ht="15">
      <c r="A291" s="64" t="s">
        <v>89</v>
      </c>
      <c r="B291" s="69">
        <f t="shared" si="121"/>
        <v>99.897</v>
      </c>
      <c r="C291" s="66">
        <v>0.996</v>
      </c>
      <c r="E291" s="20" t="s">
        <v>89</v>
      </c>
      <c r="F291" s="71">
        <f t="shared" si="122"/>
        <v>0</v>
      </c>
      <c r="G291" s="24">
        <v>0.4</v>
      </c>
      <c r="H291" s="24">
        <f t="shared" si="115"/>
        <v>0</v>
      </c>
      <c r="I291" s="24">
        <f t="shared" si="116"/>
        <v>0.7748463114754098</v>
      </c>
      <c r="J291" s="16">
        <f t="shared" si="113"/>
        <v>0</v>
      </c>
      <c r="K291" s="32">
        <f t="shared" si="119"/>
        <v>58560</v>
      </c>
      <c r="L291" s="32">
        <v>7440</v>
      </c>
      <c r="M291" s="33">
        <f t="shared" si="120"/>
        <v>453.75</v>
      </c>
      <c r="N291" s="13"/>
      <c r="O291" s="20" t="s">
        <v>89</v>
      </c>
      <c r="P291" s="15">
        <f t="shared" si="117"/>
        <v>410515.49999999994</v>
      </c>
      <c r="Q291" s="26">
        <f t="shared" si="114"/>
        <v>906749.14</v>
      </c>
      <c r="R291" s="13"/>
      <c r="S291" s="55" t="s">
        <v>89</v>
      </c>
      <c r="T291" s="57">
        <f t="shared" si="118"/>
        <v>160</v>
      </c>
    </row>
    <row r="292" spans="1:20" ht="15">
      <c r="A292" s="64" t="s">
        <v>90</v>
      </c>
      <c r="B292" s="73">
        <f t="shared" si="121"/>
        <v>83.224</v>
      </c>
      <c r="C292" s="66">
        <v>0.870625</v>
      </c>
      <c r="E292" s="20" t="s">
        <v>90</v>
      </c>
      <c r="F292" s="71">
        <f t="shared" si="122"/>
        <v>0.10800000000000001</v>
      </c>
      <c r="G292" s="24">
        <v>0.4</v>
      </c>
      <c r="H292" s="24">
        <f t="shared" si="115"/>
        <v>0.10791666666666666</v>
      </c>
      <c r="I292" s="24">
        <f t="shared" si="116"/>
        <v>0.7018248175182482</v>
      </c>
      <c r="J292" s="16">
        <f t="shared" si="113"/>
        <v>7.77</v>
      </c>
      <c r="K292" s="32">
        <f t="shared" si="119"/>
        <v>65760</v>
      </c>
      <c r="L292" s="32">
        <v>7200</v>
      </c>
      <c r="M292" s="33">
        <f t="shared" si="120"/>
        <v>461.52</v>
      </c>
      <c r="N292" s="13"/>
      <c r="O292" s="20" t="s">
        <v>90</v>
      </c>
      <c r="P292" s="15">
        <f t="shared" si="117"/>
        <v>215634.7</v>
      </c>
      <c r="Q292" s="26">
        <f t="shared" si="114"/>
        <v>731036.2</v>
      </c>
      <c r="R292" s="13"/>
      <c r="S292" s="55" t="s">
        <v>90</v>
      </c>
      <c r="T292" s="57">
        <f t="shared" si="118"/>
        <v>330</v>
      </c>
    </row>
    <row r="293" spans="1:20" ht="15">
      <c r="A293" s="64" t="s">
        <v>91</v>
      </c>
      <c r="B293" s="69">
        <f t="shared" si="121"/>
        <v>80.21600000000001</v>
      </c>
      <c r="C293" s="66">
        <v>0.764005376344086</v>
      </c>
      <c r="E293" s="20" t="s">
        <v>91</v>
      </c>
      <c r="F293" s="75">
        <f t="shared" si="122"/>
        <v>1.363</v>
      </c>
      <c r="G293" s="24">
        <v>0.4</v>
      </c>
      <c r="H293" s="24">
        <f t="shared" si="115"/>
        <v>1.3629032258064517</v>
      </c>
      <c r="I293" s="24">
        <f t="shared" si="116"/>
        <v>0.7690163934426228</v>
      </c>
      <c r="J293" s="16">
        <f>SUM(J143,J156,J169,J182,J195,J208,J221,J234,J247,J260)</f>
        <v>101.4</v>
      </c>
      <c r="K293" s="32">
        <f t="shared" si="119"/>
        <v>73200</v>
      </c>
      <c r="L293" s="32">
        <v>7440</v>
      </c>
      <c r="M293" s="33">
        <f t="shared" si="120"/>
        <v>562.92</v>
      </c>
      <c r="N293" s="13"/>
      <c r="O293" s="20" t="s">
        <v>91</v>
      </c>
      <c r="P293" s="15">
        <f t="shared" si="117"/>
        <v>244959.69999999998</v>
      </c>
      <c r="Q293" s="26">
        <f t="shared" si="114"/>
        <v>728096</v>
      </c>
      <c r="R293" s="13"/>
      <c r="S293" s="55" t="s">
        <v>91</v>
      </c>
      <c r="T293" s="57">
        <f t="shared" si="118"/>
        <v>342</v>
      </c>
    </row>
    <row r="294" spans="1:20" ht="15">
      <c r="A294" s="64" t="s">
        <v>92</v>
      </c>
      <c r="B294" s="69">
        <f t="shared" si="121"/>
        <v>90</v>
      </c>
      <c r="C294" s="66">
        <v>0.78</v>
      </c>
      <c r="E294" s="20" t="s">
        <v>92</v>
      </c>
      <c r="F294" s="71">
        <f t="shared" si="122"/>
        <v>0</v>
      </c>
      <c r="G294" s="24">
        <v>0.4</v>
      </c>
      <c r="H294" s="24">
        <f t="shared" si="115"/>
        <v>0</v>
      </c>
      <c r="I294" s="24">
        <f t="shared" si="116"/>
        <v>0.7001492537313432</v>
      </c>
      <c r="J294" s="16">
        <f t="shared" si="113"/>
        <v>0</v>
      </c>
      <c r="K294" s="32">
        <f t="shared" si="119"/>
        <v>80400</v>
      </c>
      <c r="L294" s="32">
        <v>7200</v>
      </c>
      <c r="M294" s="33">
        <f t="shared" si="120"/>
        <v>562.92</v>
      </c>
      <c r="N294" s="13"/>
      <c r="O294" s="20" t="s">
        <v>92</v>
      </c>
      <c r="P294" s="15">
        <f t="shared" si="117"/>
        <v>379245.30000000005</v>
      </c>
      <c r="Q294" s="26">
        <f t="shared" si="114"/>
        <v>790560</v>
      </c>
      <c r="R294" s="13"/>
      <c r="S294" s="55" t="s">
        <v>92</v>
      </c>
      <c r="T294" s="57">
        <f t="shared" si="118"/>
        <v>201</v>
      </c>
    </row>
    <row r="295" spans="1:20" ht="15.75" thickBot="1">
      <c r="A295" s="67" t="s">
        <v>93</v>
      </c>
      <c r="B295" s="74">
        <f t="shared" si="121"/>
        <v>99.731</v>
      </c>
      <c r="C295" s="68">
        <v>0.9633602150537636</v>
      </c>
      <c r="E295" s="27" t="s">
        <v>93</v>
      </c>
      <c r="F295" s="76">
        <f t="shared" si="122"/>
        <v>0</v>
      </c>
      <c r="G295" s="28">
        <v>0.4</v>
      </c>
      <c r="H295" s="28">
        <f t="shared" si="115"/>
        <v>0</v>
      </c>
      <c r="I295" s="28">
        <f t="shared" si="116"/>
        <v>0.6408469945355191</v>
      </c>
      <c r="J295" s="34">
        <f t="shared" si="113"/>
        <v>0</v>
      </c>
      <c r="K295" s="35">
        <f t="shared" si="119"/>
        <v>87840</v>
      </c>
      <c r="L295" s="35">
        <v>7440</v>
      </c>
      <c r="M295" s="36">
        <f t="shared" si="120"/>
        <v>562.92</v>
      </c>
      <c r="N295" s="13"/>
      <c r="O295" s="27" t="s">
        <v>93</v>
      </c>
      <c r="P295" s="29">
        <f t="shared" si="117"/>
        <v>353565.69999999995</v>
      </c>
      <c r="Q295" s="31">
        <f t="shared" si="114"/>
        <v>905236.34</v>
      </c>
      <c r="R295" s="13"/>
      <c r="S295" s="56" t="s">
        <v>93</v>
      </c>
      <c r="T295" s="58">
        <f t="shared" si="118"/>
        <v>312</v>
      </c>
    </row>
    <row r="296" spans="2:19" ht="16.5" thickBot="1" thickTop="1">
      <c r="B296" s="13"/>
      <c r="C296" s="13"/>
      <c r="F296" s="13"/>
      <c r="O296" s="13"/>
      <c r="P296" s="13"/>
      <c r="Q296" s="13"/>
      <c r="R296" s="13"/>
      <c r="S296" s="13"/>
    </row>
    <row r="297" spans="1:20" ht="15">
      <c r="A297" s="46" t="s">
        <v>97</v>
      </c>
      <c r="B297" s="18"/>
      <c r="C297" s="37"/>
      <c r="E297" s="45" t="s">
        <v>98</v>
      </c>
      <c r="F297" s="38"/>
      <c r="G297" s="38"/>
      <c r="H297" s="18"/>
      <c r="I297" s="79" t="s">
        <v>72</v>
      </c>
      <c r="J297" s="79" t="s">
        <v>73</v>
      </c>
      <c r="K297" s="81" t="s">
        <v>74</v>
      </c>
      <c r="L297" s="79" t="s">
        <v>75</v>
      </c>
      <c r="M297" s="85" t="s">
        <v>76</v>
      </c>
      <c r="N297" s="13"/>
      <c r="O297" s="45" t="s">
        <v>99</v>
      </c>
      <c r="P297" s="83" t="s">
        <v>77</v>
      </c>
      <c r="Q297" s="85" t="s">
        <v>8</v>
      </c>
      <c r="T297" s="13"/>
    </row>
    <row r="298" spans="1:20" ht="14.25" customHeight="1">
      <c r="A298" s="20"/>
      <c r="B298" s="13" t="s">
        <v>79</v>
      </c>
      <c r="C298" s="21" t="s">
        <v>80</v>
      </c>
      <c r="E298" s="20"/>
      <c r="F298" s="16" t="s">
        <v>79</v>
      </c>
      <c r="G298" s="9" t="s">
        <v>81</v>
      </c>
      <c r="H298" s="13" t="s">
        <v>71</v>
      </c>
      <c r="I298" s="80"/>
      <c r="J298" s="80"/>
      <c r="K298" s="82"/>
      <c r="L298" s="80"/>
      <c r="M298" s="86"/>
      <c r="N298" s="13"/>
      <c r="O298" s="20"/>
      <c r="P298" s="84"/>
      <c r="Q298" s="86"/>
      <c r="R298" s="13"/>
      <c r="S298" s="13"/>
      <c r="T298" s="13"/>
    </row>
    <row r="299" spans="1:20" ht="14.25" customHeight="1">
      <c r="A299" s="20" t="s">
        <v>82</v>
      </c>
      <c r="B299" s="69">
        <f>AVERAGE(B269,B284)</f>
        <v>87.203</v>
      </c>
      <c r="C299" s="50">
        <v>86</v>
      </c>
      <c r="E299" s="20" t="s">
        <v>82</v>
      </c>
      <c r="F299" s="71">
        <f>AVERAGE(F269,F284)</f>
        <v>0.001</v>
      </c>
      <c r="G299" s="24">
        <v>0.4</v>
      </c>
      <c r="H299" s="24">
        <f>(J299/L299)*100</f>
        <v>0.0010080645161290322</v>
      </c>
      <c r="I299" s="24">
        <f>(M299/K299)*100</f>
        <v>0.0010080645161290322</v>
      </c>
      <c r="J299" s="24">
        <f aca="true" t="shared" si="123" ref="J299:J310">SUM(J269,J284)</f>
        <v>0.15</v>
      </c>
      <c r="K299" s="32">
        <f>L299</f>
        <v>14880</v>
      </c>
      <c r="L299" s="15">
        <f>7440*2</f>
        <v>14880</v>
      </c>
      <c r="M299" s="33">
        <f>J299</f>
        <v>0.15</v>
      </c>
      <c r="N299" s="13"/>
      <c r="O299" s="20" t="s">
        <v>82</v>
      </c>
      <c r="P299" s="15">
        <f>SUM(P269,P284)</f>
        <v>634302.2</v>
      </c>
      <c r="Q299" s="26">
        <f>SUM(Q269,Q284)</f>
        <v>1417902.3599999999</v>
      </c>
      <c r="R299" s="13"/>
      <c r="S299" s="13"/>
      <c r="T299" s="13"/>
    </row>
    <row r="300" spans="1:20" ht="15">
      <c r="A300" s="20" t="s">
        <v>83</v>
      </c>
      <c r="B300" s="69">
        <f>AVERAGE(B270,B285)</f>
        <v>84.574</v>
      </c>
      <c r="C300" s="50">
        <v>84</v>
      </c>
      <c r="E300" s="20" t="s">
        <v>83</v>
      </c>
      <c r="F300" s="71">
        <f>AVERAGE(F270,F285)</f>
        <v>0</v>
      </c>
      <c r="G300" s="24">
        <v>0.4</v>
      </c>
      <c r="H300" s="24">
        <f aca="true" t="shared" si="124" ref="H300:H310">(J300/L300)*100</f>
        <v>0</v>
      </c>
      <c r="I300" s="24">
        <f aca="true" t="shared" si="125" ref="I300:I310">(M300/K300)*100</f>
        <v>0.0005208333333333333</v>
      </c>
      <c r="J300" s="24">
        <f t="shared" si="123"/>
        <v>0</v>
      </c>
      <c r="K300" s="32">
        <f>K299+L300</f>
        <v>28800</v>
      </c>
      <c r="L300" s="15">
        <f>6960*2</f>
        <v>13920</v>
      </c>
      <c r="M300" s="33">
        <f>M299+J300</f>
        <v>0.15</v>
      </c>
      <c r="N300" s="13"/>
      <c r="O300" s="20" t="s">
        <v>83</v>
      </c>
      <c r="P300" s="15">
        <f aca="true" t="shared" si="126" ref="P300:Q310">SUM(P270,P285)</f>
        <v>523738.30000000005</v>
      </c>
      <c r="Q300" s="26">
        <f t="shared" si="126"/>
        <v>1287532.6</v>
      </c>
      <c r="R300" s="13"/>
      <c r="S300" s="13"/>
      <c r="T300" s="13"/>
    </row>
    <row r="301" spans="1:20" ht="15">
      <c r="A301" s="20" t="s">
        <v>84</v>
      </c>
      <c r="B301" s="73">
        <f>AVERAGE(B271,B286)</f>
        <v>82.513</v>
      </c>
      <c r="C301" s="50">
        <v>85</v>
      </c>
      <c r="E301" s="20" t="s">
        <v>84</v>
      </c>
      <c r="F301" s="75">
        <f>AVERAGE(F271,F286)</f>
        <v>3.0065</v>
      </c>
      <c r="G301" s="24">
        <v>0.4</v>
      </c>
      <c r="H301" s="24">
        <f t="shared" si="124"/>
        <v>3.0063844086021505</v>
      </c>
      <c r="I301" s="24">
        <f t="shared" si="125"/>
        <v>1.024496336996337</v>
      </c>
      <c r="J301" s="24">
        <f t="shared" si="123"/>
        <v>447.35</v>
      </c>
      <c r="K301" s="32">
        <f aca="true" t="shared" si="127" ref="K301:K310">K300+L301</f>
        <v>43680</v>
      </c>
      <c r="L301" s="15">
        <f>7440*2</f>
        <v>14880</v>
      </c>
      <c r="M301" s="33">
        <f aca="true" t="shared" si="128" ref="M301:M310">M300+J301</f>
        <v>447.5</v>
      </c>
      <c r="N301" s="13"/>
      <c r="O301" s="20" t="s">
        <v>84</v>
      </c>
      <c r="P301" s="15">
        <f t="shared" si="126"/>
        <v>653353.7999999999</v>
      </c>
      <c r="Q301" s="26">
        <f t="shared" si="126"/>
        <v>1337199.8</v>
      </c>
      <c r="R301" s="13"/>
      <c r="S301" s="13"/>
      <c r="T301" s="13"/>
    </row>
    <row r="302" spans="1:20" ht="15">
      <c r="A302" s="20" t="s">
        <v>85</v>
      </c>
      <c r="B302" s="69">
        <f aca="true" t="shared" si="129" ref="B302:B310">AVERAGE(B272,B287)</f>
        <v>92.56049999999999</v>
      </c>
      <c r="C302" s="50">
        <v>88</v>
      </c>
      <c r="E302" s="20" t="s">
        <v>85</v>
      </c>
      <c r="F302" s="71">
        <f aca="true" t="shared" si="130" ref="F302:F310">AVERAGE(F272,F287)</f>
        <v>0</v>
      </c>
      <c r="G302" s="24">
        <v>0.4</v>
      </c>
      <c r="H302" s="24">
        <f t="shared" si="124"/>
        <v>0</v>
      </c>
      <c r="I302" s="24">
        <f t="shared" si="125"/>
        <v>0.7704889807162534</v>
      </c>
      <c r="J302" s="24">
        <f t="shared" si="123"/>
        <v>0</v>
      </c>
      <c r="K302" s="32">
        <f t="shared" si="127"/>
        <v>58080</v>
      </c>
      <c r="L302" s="15">
        <f>7200*2</f>
        <v>14400</v>
      </c>
      <c r="M302" s="33">
        <f t="shared" si="128"/>
        <v>447.5</v>
      </c>
      <c r="N302" s="13"/>
      <c r="O302" s="20" t="s">
        <v>85</v>
      </c>
      <c r="P302" s="15">
        <f t="shared" si="126"/>
        <v>446451.30000000005</v>
      </c>
      <c r="Q302" s="26">
        <f t="shared" si="126"/>
        <v>1452160</v>
      </c>
      <c r="R302" s="13"/>
      <c r="S302" s="13"/>
      <c r="T302" s="13"/>
    </row>
    <row r="303" spans="1:20" ht="15">
      <c r="A303" s="20" t="s">
        <v>86</v>
      </c>
      <c r="B303" s="69">
        <f t="shared" si="129"/>
        <v>94.8625</v>
      </c>
      <c r="C303" s="50">
        <v>94</v>
      </c>
      <c r="E303" s="20" t="s">
        <v>86</v>
      </c>
      <c r="F303" s="71">
        <f t="shared" si="130"/>
        <v>0</v>
      </c>
      <c r="G303" s="24">
        <v>0.4</v>
      </c>
      <c r="H303" s="24">
        <f t="shared" si="124"/>
        <v>0</v>
      </c>
      <c r="I303" s="24">
        <f t="shared" si="125"/>
        <v>0.6133497807017544</v>
      </c>
      <c r="J303" s="24">
        <f t="shared" si="123"/>
        <v>0</v>
      </c>
      <c r="K303" s="32">
        <f t="shared" si="127"/>
        <v>72960</v>
      </c>
      <c r="L303" s="15">
        <f>7440*2</f>
        <v>14880</v>
      </c>
      <c r="M303" s="33">
        <f t="shared" si="128"/>
        <v>447.5</v>
      </c>
      <c r="N303" s="13"/>
      <c r="O303" s="20" t="s">
        <v>86</v>
      </c>
      <c r="P303" s="15">
        <f t="shared" si="126"/>
        <v>973000.1000000001</v>
      </c>
      <c r="Q303" s="26">
        <f t="shared" si="126"/>
        <v>1541698.22</v>
      </c>
      <c r="R303" s="13"/>
      <c r="S303" s="13"/>
      <c r="T303" s="13"/>
    </row>
    <row r="304" spans="1:20" ht="15">
      <c r="A304" s="20" t="s">
        <v>87</v>
      </c>
      <c r="B304" s="69">
        <f t="shared" si="129"/>
        <v>94.9305</v>
      </c>
      <c r="C304" s="50">
        <v>94.6</v>
      </c>
      <c r="E304" s="20" t="s">
        <v>87</v>
      </c>
      <c r="F304" s="71">
        <f t="shared" si="130"/>
        <v>0.0695</v>
      </c>
      <c r="G304" s="24">
        <v>0.4</v>
      </c>
      <c r="H304" s="24">
        <f t="shared" si="124"/>
        <v>0.06923611111111111</v>
      </c>
      <c r="I304" s="24">
        <f t="shared" si="125"/>
        <v>0.5236607142857144</v>
      </c>
      <c r="J304" s="24">
        <f t="shared" si="123"/>
        <v>9.97</v>
      </c>
      <c r="K304" s="32">
        <f t="shared" si="127"/>
        <v>87360</v>
      </c>
      <c r="L304" s="15">
        <f>7200*2</f>
        <v>14400</v>
      </c>
      <c r="M304" s="33">
        <f t="shared" si="128"/>
        <v>457.47</v>
      </c>
      <c r="N304" s="13"/>
      <c r="O304" s="20" t="s">
        <v>87</v>
      </c>
      <c r="P304" s="15">
        <f t="shared" si="126"/>
        <v>679217.5</v>
      </c>
      <c r="Q304" s="26">
        <f t="shared" si="126"/>
        <v>1492884.1</v>
      </c>
      <c r="R304" s="13"/>
      <c r="S304" s="13"/>
      <c r="T304" s="13"/>
    </row>
    <row r="305" spans="1:20" ht="15">
      <c r="A305" s="20" t="s">
        <v>88</v>
      </c>
      <c r="B305" s="69">
        <f t="shared" si="129"/>
        <v>95</v>
      </c>
      <c r="C305" s="50">
        <v>94.6</v>
      </c>
      <c r="E305" s="20" t="s">
        <v>88</v>
      </c>
      <c r="F305" s="71">
        <f t="shared" si="130"/>
        <v>0</v>
      </c>
      <c r="G305" s="24">
        <v>0.4</v>
      </c>
      <c r="H305" s="24">
        <f t="shared" si="124"/>
        <v>0</v>
      </c>
      <c r="I305" s="24">
        <f t="shared" si="125"/>
        <v>0.4474471830985916</v>
      </c>
      <c r="J305" s="24">
        <f t="shared" si="123"/>
        <v>0</v>
      </c>
      <c r="K305" s="32">
        <f t="shared" si="127"/>
        <v>102240</v>
      </c>
      <c r="L305" s="15">
        <f>7440*2</f>
        <v>14880</v>
      </c>
      <c r="M305" s="33">
        <f t="shared" si="128"/>
        <v>457.47</v>
      </c>
      <c r="N305" s="13"/>
      <c r="O305" s="20" t="s">
        <v>88</v>
      </c>
      <c r="P305" s="15">
        <f t="shared" si="126"/>
        <v>687414.7</v>
      </c>
      <c r="Q305" s="26">
        <f t="shared" si="126"/>
        <v>1543800</v>
      </c>
      <c r="R305" s="13"/>
      <c r="S305" s="13"/>
      <c r="T305" s="13"/>
    </row>
    <row r="306" spans="1:20" ht="15">
      <c r="A306" s="20" t="s">
        <v>89</v>
      </c>
      <c r="B306" s="69">
        <f t="shared" si="129"/>
        <v>94.9485</v>
      </c>
      <c r="C306" s="50">
        <v>94.6</v>
      </c>
      <c r="E306" s="20" t="s">
        <v>89</v>
      </c>
      <c r="F306" s="71">
        <f t="shared" si="130"/>
        <v>0</v>
      </c>
      <c r="G306" s="24">
        <v>0.4</v>
      </c>
      <c r="H306" s="24">
        <f t="shared" si="124"/>
        <v>0</v>
      </c>
      <c r="I306" s="24">
        <f t="shared" si="125"/>
        <v>0.39059938524590165</v>
      </c>
      <c r="J306" s="24">
        <f t="shared" si="123"/>
        <v>0</v>
      </c>
      <c r="K306" s="32">
        <f t="shared" si="127"/>
        <v>117120</v>
      </c>
      <c r="L306" s="15">
        <f>7440*2</f>
        <v>14880</v>
      </c>
      <c r="M306" s="33">
        <f t="shared" si="128"/>
        <v>457.47</v>
      </c>
      <c r="N306" s="13"/>
      <c r="O306" s="20" t="s">
        <v>89</v>
      </c>
      <c r="P306" s="15">
        <f t="shared" si="126"/>
        <v>784309.3999999999</v>
      </c>
      <c r="Q306" s="26">
        <f t="shared" si="126"/>
        <v>1542869.1400000001</v>
      </c>
      <c r="R306" s="13"/>
      <c r="S306" s="13"/>
      <c r="T306" s="13"/>
    </row>
    <row r="307" spans="1:20" ht="15">
      <c r="A307" s="20" t="s">
        <v>90</v>
      </c>
      <c r="B307" s="73">
        <f t="shared" si="129"/>
        <v>82.751</v>
      </c>
      <c r="C307" s="50">
        <v>83</v>
      </c>
      <c r="E307" s="20" t="s">
        <v>90</v>
      </c>
      <c r="F307" s="71">
        <f t="shared" si="130"/>
        <v>0.054000000000000006</v>
      </c>
      <c r="G307" s="24">
        <v>0.4</v>
      </c>
      <c r="H307" s="24">
        <f t="shared" si="124"/>
        <v>0.05395833333333333</v>
      </c>
      <c r="I307" s="24">
        <f t="shared" si="125"/>
        <v>0.35374087591240877</v>
      </c>
      <c r="J307" s="24">
        <f t="shared" si="123"/>
        <v>7.77</v>
      </c>
      <c r="K307" s="32">
        <f t="shared" si="127"/>
        <v>131520</v>
      </c>
      <c r="L307" s="15">
        <f>7200*2</f>
        <v>14400</v>
      </c>
      <c r="M307" s="33">
        <f t="shared" si="128"/>
        <v>465.24</v>
      </c>
      <c r="N307" s="13"/>
      <c r="O307" s="20" t="s">
        <v>90</v>
      </c>
      <c r="P307" s="15">
        <f t="shared" si="126"/>
        <v>430611.4</v>
      </c>
      <c r="Q307" s="26">
        <f t="shared" si="126"/>
        <v>1293818.1</v>
      </c>
      <c r="R307" s="13"/>
      <c r="S307" s="13"/>
      <c r="T307" s="13"/>
    </row>
    <row r="308" spans="1:20" ht="15">
      <c r="A308" s="20" t="s">
        <v>91</v>
      </c>
      <c r="B308" s="69">
        <f t="shared" si="129"/>
        <v>76.934</v>
      </c>
      <c r="C308" s="50">
        <v>73</v>
      </c>
      <c r="E308" s="20" t="s">
        <v>91</v>
      </c>
      <c r="F308" s="75">
        <f t="shared" si="130"/>
        <v>0.8405</v>
      </c>
      <c r="G308" s="24">
        <v>0.4</v>
      </c>
      <c r="H308" s="24">
        <f t="shared" si="124"/>
        <v>0.8405241935483871</v>
      </c>
      <c r="I308" s="24">
        <f t="shared" si="125"/>
        <v>0.4032172131147541</v>
      </c>
      <c r="J308" s="24">
        <f t="shared" si="123"/>
        <v>125.07000000000001</v>
      </c>
      <c r="K308" s="32">
        <f t="shared" si="127"/>
        <v>146400</v>
      </c>
      <c r="L308" s="15">
        <f>7440*2</f>
        <v>14880</v>
      </c>
      <c r="M308" s="33">
        <f t="shared" si="128"/>
        <v>590.3100000000001</v>
      </c>
      <c r="N308" s="13"/>
      <c r="O308" s="20" t="s">
        <v>91</v>
      </c>
      <c r="P308" s="15">
        <f t="shared" si="126"/>
        <v>484768.8</v>
      </c>
      <c r="Q308" s="26">
        <f t="shared" si="126"/>
        <v>1248670.35</v>
      </c>
      <c r="R308" s="13"/>
      <c r="S308" s="13"/>
      <c r="T308" s="13"/>
    </row>
    <row r="309" spans="1:20" ht="15">
      <c r="A309" s="20" t="s">
        <v>92</v>
      </c>
      <c r="B309" s="69">
        <f t="shared" si="129"/>
        <v>81.39949999999999</v>
      </c>
      <c r="C309" s="50">
        <v>73</v>
      </c>
      <c r="E309" s="20" t="s">
        <v>92</v>
      </c>
      <c r="F309" s="71">
        <f t="shared" si="130"/>
        <v>0.11200000000000002</v>
      </c>
      <c r="G309" s="24">
        <v>0.4</v>
      </c>
      <c r="H309" s="24">
        <f t="shared" si="124"/>
        <v>0.11166666666666666</v>
      </c>
      <c r="I309" s="24">
        <f t="shared" si="125"/>
        <v>0.37710820895522396</v>
      </c>
      <c r="J309" s="24">
        <f t="shared" si="123"/>
        <v>16.08</v>
      </c>
      <c r="K309" s="32">
        <f t="shared" si="127"/>
        <v>160800</v>
      </c>
      <c r="L309" s="15">
        <f>7200*2</f>
        <v>14400</v>
      </c>
      <c r="M309" s="33">
        <f t="shared" si="128"/>
        <v>606.3900000000001</v>
      </c>
      <c r="N309" s="13"/>
      <c r="O309" s="20" t="s">
        <v>92</v>
      </c>
      <c r="P309" s="15">
        <f t="shared" si="126"/>
        <v>715673.2000000001</v>
      </c>
      <c r="Q309" s="26">
        <f t="shared" si="126"/>
        <v>1288507.25</v>
      </c>
      <c r="R309" s="13"/>
      <c r="S309" s="13"/>
      <c r="T309" s="13"/>
    </row>
    <row r="310" spans="1:20" ht="15.75" thickBot="1">
      <c r="A310" s="27" t="s">
        <v>93</v>
      </c>
      <c r="B310" s="70">
        <f t="shared" si="129"/>
        <v>90.9135</v>
      </c>
      <c r="C310" s="51">
        <v>91</v>
      </c>
      <c r="E310" s="27" t="s">
        <v>93</v>
      </c>
      <c r="F310" s="72">
        <f t="shared" si="130"/>
        <v>2.814</v>
      </c>
      <c r="G310" s="28">
        <v>0.4</v>
      </c>
      <c r="H310" s="28">
        <f t="shared" si="124"/>
        <v>2.813844086021505</v>
      </c>
      <c r="I310" s="28">
        <f t="shared" si="125"/>
        <v>0.5834984061930784</v>
      </c>
      <c r="J310" s="28">
        <f t="shared" si="123"/>
        <v>418.7</v>
      </c>
      <c r="K310" s="35">
        <f t="shared" si="127"/>
        <v>175680</v>
      </c>
      <c r="L310" s="29">
        <f>7440*2</f>
        <v>14880</v>
      </c>
      <c r="M310" s="36">
        <f t="shared" si="128"/>
        <v>1025.0900000000001</v>
      </c>
      <c r="N310" s="13"/>
      <c r="O310" s="27" t="s">
        <v>93</v>
      </c>
      <c r="P310" s="29">
        <f t="shared" si="126"/>
        <v>703906.3999999999</v>
      </c>
      <c r="Q310" s="31">
        <f t="shared" si="126"/>
        <v>1485494.44</v>
      </c>
      <c r="R310" s="13"/>
      <c r="S310" s="13"/>
      <c r="T310" s="13"/>
    </row>
    <row r="311" spans="2:21" ht="15">
      <c r="B311" s="13"/>
      <c r="C311" s="13"/>
      <c r="F311" s="13"/>
      <c r="M311" s="13"/>
      <c r="O311" s="13"/>
      <c r="P311" s="13"/>
      <c r="Q311" s="13"/>
      <c r="R311" s="13"/>
      <c r="S311" s="13"/>
      <c r="T311" s="15"/>
      <c r="U311" s="24"/>
    </row>
    <row r="312" spans="2:20" ht="15">
      <c r="B312" s="13"/>
      <c r="C312" s="13"/>
      <c r="F312" s="13"/>
      <c r="M312" s="13"/>
      <c r="N312" s="13"/>
      <c r="O312" s="23"/>
      <c r="P312" s="23"/>
      <c r="Q312" s="23"/>
      <c r="R312" s="24"/>
      <c r="S312" s="32"/>
      <c r="T312" s="13"/>
    </row>
    <row r="313" spans="2:20" ht="15">
      <c r="B313" s="13"/>
      <c r="C313" s="13"/>
      <c r="F313" s="13"/>
      <c r="M313" s="13"/>
      <c r="N313" s="13"/>
      <c r="O313" s="13"/>
      <c r="P313" s="13"/>
      <c r="Q313" s="13"/>
      <c r="R313" s="13"/>
      <c r="S313" s="13"/>
      <c r="T313" s="13"/>
    </row>
    <row r="314" spans="2:19" ht="15">
      <c r="B314" s="13"/>
      <c r="C314" s="13"/>
      <c r="F314" s="13"/>
      <c r="O314" s="13"/>
      <c r="P314" s="13"/>
      <c r="Q314" s="13"/>
      <c r="R314" s="13"/>
      <c r="S314" s="13"/>
    </row>
    <row r="315" spans="2:6" ht="15">
      <c r="B315" s="13"/>
      <c r="C315" s="13"/>
      <c r="F315" s="13"/>
    </row>
    <row r="316" spans="2:6" ht="15">
      <c r="B316" s="13"/>
      <c r="C316" s="13"/>
      <c r="F316" s="13"/>
    </row>
    <row r="317" spans="2:6" ht="15">
      <c r="B317" s="13"/>
      <c r="C317" s="13"/>
      <c r="F317" s="13"/>
    </row>
    <row r="318" spans="2:6" ht="15">
      <c r="B318" s="13"/>
      <c r="C318" s="13"/>
      <c r="F318" s="13"/>
    </row>
    <row r="319" spans="2:6" ht="15">
      <c r="B319" s="13"/>
      <c r="C319" s="13"/>
      <c r="F319" s="13"/>
    </row>
    <row r="320" spans="2:6" ht="15">
      <c r="B320" s="13"/>
      <c r="C320" s="13"/>
      <c r="F320" s="13"/>
    </row>
    <row r="321" spans="2:6" ht="15">
      <c r="B321" s="13"/>
      <c r="C321" s="13"/>
      <c r="F321" s="13"/>
    </row>
    <row r="322" spans="2:6" ht="15">
      <c r="B322" s="13"/>
      <c r="C322" s="13"/>
      <c r="F322" s="13"/>
    </row>
    <row r="323" spans="2:6" ht="15">
      <c r="B323" s="13"/>
      <c r="C323" s="13"/>
      <c r="F323" s="13"/>
    </row>
    <row r="324" spans="2:6" ht="15">
      <c r="B324" s="13"/>
      <c r="C324" s="13"/>
      <c r="F324" s="13"/>
    </row>
    <row r="325" spans="2:6" ht="15">
      <c r="B325" s="13"/>
      <c r="C325" s="13"/>
      <c r="F325" s="13"/>
    </row>
    <row r="326" spans="2:6" ht="15">
      <c r="B326" s="13"/>
      <c r="C326" s="13"/>
      <c r="F326" s="13"/>
    </row>
    <row r="331" spans="2:6" ht="15">
      <c r="B331" s="13"/>
      <c r="C331" s="13"/>
      <c r="F331" s="13"/>
    </row>
    <row r="332" spans="2:6" ht="15">
      <c r="B332" s="13"/>
      <c r="C332" s="13"/>
      <c r="F332" s="13"/>
    </row>
    <row r="344" spans="1:5" ht="15">
      <c r="A344" s="14"/>
      <c r="B344" s="15"/>
      <c r="C344" s="13"/>
      <c r="E344" s="16"/>
    </row>
    <row r="345" spans="1:5" ht="15">
      <c r="A345" s="14"/>
      <c r="B345" s="15"/>
      <c r="C345" s="13"/>
      <c r="E345" s="16"/>
    </row>
    <row r="346" spans="2:5" ht="15">
      <c r="B346" s="15"/>
      <c r="C346" s="13"/>
      <c r="E346" s="16"/>
    </row>
    <row r="347" spans="2:5" ht="15">
      <c r="B347" s="15"/>
      <c r="C347" s="13"/>
      <c r="E347" s="15"/>
    </row>
    <row r="348" spans="2:5" ht="15">
      <c r="B348" s="15"/>
      <c r="C348" s="13"/>
      <c r="E348" s="15"/>
    </row>
    <row r="349" spans="2:5" ht="15">
      <c r="B349" s="15"/>
      <c r="C349" s="13"/>
      <c r="E349" s="15"/>
    </row>
    <row r="350" spans="2:5" ht="15">
      <c r="B350" s="15"/>
      <c r="C350" s="13"/>
      <c r="E350" s="15"/>
    </row>
    <row r="351" spans="2:5" ht="15">
      <c r="B351" s="15"/>
      <c r="C351" s="13"/>
      <c r="E351" s="15"/>
    </row>
    <row r="352" spans="2:5" ht="15">
      <c r="B352" s="15"/>
      <c r="C352" s="13"/>
      <c r="E352" s="15"/>
    </row>
    <row r="353" spans="2:5" ht="15">
      <c r="B353" s="15"/>
      <c r="C353" s="13"/>
      <c r="E353" s="15"/>
    </row>
    <row r="354" spans="2:5" ht="15">
      <c r="B354" s="15"/>
      <c r="C354" s="13"/>
      <c r="E354" s="15"/>
    </row>
    <row r="355" spans="2:5" ht="15">
      <c r="B355" s="15"/>
      <c r="C355" s="13"/>
      <c r="E355" s="15"/>
    </row>
    <row r="356" spans="2:5" ht="15">
      <c r="B356" s="15"/>
      <c r="C356" s="13"/>
      <c r="E356" s="15"/>
    </row>
    <row r="357" spans="2:5" ht="15">
      <c r="B357" s="15"/>
      <c r="C357" s="13"/>
      <c r="E357" s="15"/>
    </row>
    <row r="358" spans="2:5" ht="15">
      <c r="B358" s="15"/>
      <c r="C358" s="13"/>
      <c r="E358" s="15"/>
    </row>
    <row r="359" spans="2:5" ht="15">
      <c r="B359" s="15"/>
      <c r="C359" s="13"/>
      <c r="E359" s="15"/>
    </row>
    <row r="361" spans="1:5" ht="15">
      <c r="A361" s="16"/>
      <c r="B361" s="16"/>
      <c r="C361" s="13"/>
      <c r="D361" s="16"/>
      <c r="E361" s="16"/>
    </row>
    <row r="362" spans="2:5" ht="15">
      <c r="B362" s="15"/>
      <c r="E362" s="15"/>
    </row>
    <row r="363" spans="2:5" ht="15">
      <c r="B363" s="15"/>
      <c r="E363" s="15"/>
    </row>
    <row r="364" spans="2:5" ht="15">
      <c r="B364" s="15"/>
      <c r="E364" s="15"/>
    </row>
    <row r="365" spans="2:5" ht="15">
      <c r="B365" s="15"/>
      <c r="E365" s="15"/>
    </row>
    <row r="366" spans="2:5" ht="15">
      <c r="B366" s="15"/>
      <c r="E366" s="15"/>
    </row>
    <row r="367" spans="2:5" ht="15">
      <c r="B367" s="15"/>
      <c r="E367" s="15"/>
    </row>
    <row r="368" spans="2:5" ht="15">
      <c r="B368" s="15"/>
      <c r="E368" s="15"/>
    </row>
    <row r="369" spans="2:5" ht="15">
      <c r="B369" s="15"/>
      <c r="E369" s="15"/>
    </row>
    <row r="370" spans="2:5" ht="15">
      <c r="B370" s="15"/>
      <c r="E370" s="15"/>
    </row>
    <row r="371" spans="2:5" ht="15">
      <c r="B371" s="15"/>
      <c r="E371" s="15"/>
    </row>
    <row r="372" spans="2:5" ht="15">
      <c r="B372" s="15"/>
      <c r="E372" s="15"/>
    </row>
    <row r="373" spans="2:5" ht="15">
      <c r="B373" s="15"/>
      <c r="E373" s="15"/>
    </row>
  </sheetData>
  <sheetProtection/>
  <mergeCells count="31">
    <mergeCell ref="AA1:AB1"/>
    <mergeCell ref="U1:U2"/>
    <mergeCell ref="V1:V2"/>
    <mergeCell ref="W1:W2"/>
    <mergeCell ref="Z1:Z2"/>
    <mergeCell ref="Q267:Q268"/>
    <mergeCell ref="Q282:Q283"/>
    <mergeCell ref="Q297:Q298"/>
    <mergeCell ref="A265:B265"/>
    <mergeCell ref="X1:Y1"/>
    <mergeCell ref="L267:L268"/>
    <mergeCell ref="M267:M268"/>
    <mergeCell ref="P267:P268"/>
    <mergeCell ref="A282:C282"/>
    <mergeCell ref="I282:I283"/>
    <mergeCell ref="J282:J283"/>
    <mergeCell ref="K282:K283"/>
    <mergeCell ref="L282:L283"/>
    <mergeCell ref="M282:M283"/>
    <mergeCell ref="P282:P283"/>
    <mergeCell ref="A267:C267"/>
    <mergeCell ref="H267:H268"/>
    <mergeCell ref="I267:I268"/>
    <mergeCell ref="J267:J268"/>
    <mergeCell ref="K267:K268"/>
    <mergeCell ref="P297:P298"/>
    <mergeCell ref="I297:I298"/>
    <mergeCell ref="J297:J298"/>
    <mergeCell ref="K297:K298"/>
    <mergeCell ref="L297:L298"/>
    <mergeCell ref="M297:M298"/>
  </mergeCells>
  <printOptions/>
  <pageMargins left="0.7" right="0.7" top="0.75" bottom="0.75" header="0.3" footer="0.3"/>
  <pageSetup fitToHeight="0" fitToWidth="1" horizontalDpi="1200" verticalDpi="1200" orientation="landscape" paperSize="17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0:AN42"/>
  <sheetViews>
    <sheetView view="pageBreakPreview" zoomScale="75" zoomScaleNormal="80" zoomScaleSheetLayoutView="75" zoomScalePageLayoutView="0" workbookViewId="0" topLeftCell="A1">
      <selection activeCell="O11" sqref="O11"/>
    </sheetView>
  </sheetViews>
  <sheetFormatPr defaultColWidth="9.140625" defaultRowHeight="15"/>
  <cols>
    <col min="1" max="1" width="12.28125" style="0" customWidth="1"/>
    <col min="2" max="13" width="10.7109375" style="0" customWidth="1"/>
    <col min="14" max="14" width="14.421875" style="0" bestFit="1" customWidth="1"/>
    <col min="15" max="15" width="11.28125" style="0" bestFit="1" customWidth="1"/>
    <col min="16" max="26" width="9.57421875" style="0" customWidth="1"/>
    <col min="27" max="27" width="11.28125" style="0" bestFit="1" customWidth="1"/>
    <col min="28" max="28" width="14.421875" style="0" bestFit="1" customWidth="1"/>
    <col min="29" max="35" width="9.57421875" style="0" customWidth="1"/>
  </cols>
  <sheetData>
    <row r="40" spans="1:13" ht="15">
      <c r="A40" t="s">
        <v>100</v>
      </c>
      <c r="B40" t="s">
        <v>101</v>
      </c>
      <c r="C40" s="47" t="s">
        <v>102</v>
      </c>
      <c r="D40" s="47" t="s">
        <v>103</v>
      </c>
      <c r="E40" s="47" t="s">
        <v>104</v>
      </c>
      <c r="F40" s="47" t="s">
        <v>105</v>
      </c>
      <c r="G40" s="47" t="s">
        <v>106</v>
      </c>
      <c r="H40" s="47" t="s">
        <v>107</v>
      </c>
      <c r="I40" s="47" t="s">
        <v>108</v>
      </c>
      <c r="J40" s="47" t="s">
        <v>109</v>
      </c>
      <c r="K40" s="47" t="s">
        <v>110</v>
      </c>
      <c r="L40" s="47" t="s">
        <v>111</v>
      </c>
      <c r="M40" s="47" t="s">
        <v>112</v>
      </c>
    </row>
    <row r="41" spans="1:40" ht="13.5" customHeight="1">
      <c r="A41" t="s">
        <v>113</v>
      </c>
      <c r="B41" s="49">
        <f>'[1]Availability'!$Q$210</f>
        <v>178.19999999999976</v>
      </c>
      <c r="C41" s="49">
        <f>'[1]Availability'!$Q$211</f>
        <v>79.20000000000061</v>
      </c>
      <c r="D41" s="49">
        <f>'[1]Availability'!$Q$212</f>
        <v>-372.50000000000057</v>
      </c>
      <c r="E41" s="49">
        <f>'[1]Availability'!$Q$213</f>
        <v>-41.99999999999949</v>
      </c>
      <c r="F41" s="49">
        <f>'[1]Availability'!$Q$214</f>
        <v>36.80000000000041</v>
      </c>
      <c r="G41" s="49">
        <f>'[1]Availability'!$Q$215</f>
        <v>57.60000000000069</v>
      </c>
      <c r="H41" s="49">
        <f>'[1]Availability'!$Q$216</f>
        <v>59.520000000000756</v>
      </c>
      <c r="I41" s="49">
        <f>'[1]Availability'!$Q$217</f>
        <v>59.520000000000756</v>
      </c>
      <c r="J41" s="49">
        <f>'[1]Availability'!$Q$218</f>
        <v>187.00000000000233</v>
      </c>
      <c r="K41" s="49">
        <f>'[1]Availability'!$Q$219</f>
        <v>915.6000000000005</v>
      </c>
      <c r="L41" s="49">
        <f>'[1]Availability'!$Q$220</f>
        <v>1718.0000000000005</v>
      </c>
      <c r="M41" s="49">
        <f>'[1]Availability'!$Q$221</f>
        <v>127.19999999999806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B41" s="48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15:40" ht="13.5" customHeight="1"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B42" s="48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</row>
    <row r="44" ht="13.5" customHeight="1"/>
  </sheetData>
  <sheetProtection/>
  <printOptions horizontalCentered="1" verticalCentered="1"/>
  <pageMargins left="0.5" right="0.5" top="0.5" bottom="0.5" header="0" footer="0"/>
  <pageSetup fitToHeight="1" fitToWidth="1" horizontalDpi="1200" verticalDpi="1200" orientation="landscape" scale="90" r:id="rId2"/>
  <rowBreaks count="2" manualBreakCount="2">
    <brk id="42" max="255" man="1"/>
    <brk id="85" max="255" man="1"/>
  </rowBreaks>
  <colBreaks count="2" manualBreakCount="2">
    <brk id="13" max="65535" man="1"/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Whitney Field</dc:creator>
  <cp:keywords/>
  <dc:description/>
  <cp:lastModifiedBy>Phillip Law</cp:lastModifiedBy>
  <dcterms:created xsi:type="dcterms:W3CDTF">2017-10-24T15:26:58Z</dcterms:created>
  <dcterms:modified xsi:type="dcterms:W3CDTF">2024-04-01T20:43:22Z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0x010100EB7080322456BC4583BF0C9BD0DBEB81</vt:lpwstr>
  </property>
  <property fmtid="{D5CDD505-2E9C-101B-9397-08002B2CF9AE}" pid="3" name="_dlc_DocIdItemGuid">
    <vt:lpwstr>4eb8d303-720e-4356-8761-852575fce475</vt:lpwstr>
  </property>
</Properties>
</file>